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15" windowWidth="27555" windowHeight="12060" activeTab="4"/>
  </bookViews>
  <sheets>
    <sheet name="3.1" sheetId="1" r:id="rId1"/>
    <sheet name="3.2" sheetId="2" r:id="rId2"/>
    <sheet name="3.3" sheetId="3" r:id="rId3"/>
    <sheet name="3.4" sheetId="4" r:id="rId4"/>
    <sheet name="3.5" sheetId="5" r:id="rId5"/>
  </sheets>
  <externalReferences>
    <externalReference r:id="rId6"/>
  </externalReferences>
  <definedNames>
    <definedName name="sistema1">'[1]1.vardai'!$B$22</definedName>
    <definedName name="sistema2">'[1]1.vardai'!#REF!</definedName>
  </definedNames>
  <calcPr calcId="145621"/>
</workbook>
</file>

<file path=xl/calcChain.xml><?xml version="1.0" encoding="utf-8"?>
<calcChain xmlns="http://schemas.openxmlformats.org/spreadsheetml/2006/main">
  <c r="O81" i="5" l="1"/>
  <c r="P81" i="5"/>
  <c r="Q81" i="5"/>
  <c r="R81" i="5"/>
  <c r="S81" i="5"/>
  <c r="T81" i="5"/>
  <c r="U81" i="5"/>
  <c r="V81" i="5"/>
  <c r="W81" i="5"/>
  <c r="X81" i="5"/>
  <c r="Y81" i="5"/>
  <c r="Z81" i="5"/>
  <c r="AA81" i="5"/>
  <c r="AB81" i="5"/>
  <c r="AC81" i="5"/>
  <c r="AD81" i="5"/>
  <c r="AE81" i="5"/>
  <c r="AF81" i="5"/>
  <c r="AG81" i="5"/>
  <c r="AH81" i="5"/>
  <c r="AI81" i="5"/>
  <c r="AJ81" i="5"/>
  <c r="AK81" i="5"/>
  <c r="AL81" i="5"/>
  <c r="AM81" i="5"/>
  <c r="AN81" i="5"/>
  <c r="AO81" i="5"/>
  <c r="AP81" i="5"/>
  <c r="AQ81" i="5"/>
  <c r="AR81" i="5"/>
  <c r="AS81" i="5"/>
  <c r="F81" i="5"/>
  <c r="G81" i="5"/>
  <c r="H81" i="5"/>
  <c r="I81" i="5"/>
  <c r="J81" i="5"/>
  <c r="K81" i="5"/>
  <c r="L81" i="5"/>
  <c r="M81" i="5"/>
  <c r="N81" i="5"/>
  <c r="E83" i="5"/>
  <c r="O83" i="5" s="1"/>
  <c r="I83" i="5" l="1"/>
  <c r="M83" i="5"/>
  <c r="H83" i="5"/>
  <c r="L83" i="5"/>
  <c r="P83" i="5"/>
  <c r="F83" i="5"/>
  <c r="J83" i="5"/>
  <c r="N83" i="5"/>
  <c r="G83" i="5"/>
  <c r="K83" i="5"/>
  <c r="E80" i="5" l="1"/>
  <c r="E79" i="5"/>
  <c r="E78" i="5"/>
  <c r="E77" i="5"/>
  <c r="E76" i="5"/>
  <c r="E75" i="5"/>
  <c r="E74" i="5"/>
  <c r="E73" i="5"/>
  <c r="E72" i="5"/>
  <c r="E71" i="5"/>
  <c r="E70" i="5"/>
  <c r="E69" i="5"/>
  <c r="E68" i="5"/>
  <c r="E67" i="5"/>
  <c r="E66" i="5"/>
  <c r="E65" i="5"/>
  <c r="E64" i="5"/>
  <c r="E63" i="5"/>
  <c r="E62" i="5"/>
  <c r="E61" i="5"/>
  <c r="E60" i="5"/>
  <c r="E59" i="5"/>
  <c r="E58" i="5"/>
  <c r="E57" i="5"/>
  <c r="E56" i="5"/>
  <c r="E55" i="5"/>
  <c r="E54" i="5"/>
  <c r="E53" i="5"/>
  <c r="E52" i="5"/>
  <c r="C52" i="5"/>
  <c r="B52" i="5"/>
  <c r="D41" i="5"/>
  <c r="C41" i="5"/>
  <c r="C80" i="5" s="1"/>
  <c r="B41" i="5"/>
  <c r="B80" i="5" s="1"/>
  <c r="D40" i="5"/>
  <c r="C40" i="5"/>
  <c r="C79" i="5" s="1"/>
  <c r="B40" i="5"/>
  <c r="B79" i="5" s="1"/>
  <c r="D39" i="5"/>
  <c r="C39" i="5"/>
  <c r="C78" i="5" s="1"/>
  <c r="B39" i="5"/>
  <c r="B78" i="5" s="1"/>
  <c r="D38" i="5"/>
  <c r="C38" i="5"/>
  <c r="C77" i="5" s="1"/>
  <c r="B38" i="5"/>
  <c r="B77" i="5" s="1"/>
  <c r="D37" i="5"/>
  <c r="C37" i="5"/>
  <c r="C76" i="5" s="1"/>
  <c r="B37" i="5"/>
  <c r="B76" i="5" s="1"/>
  <c r="D36" i="5"/>
  <c r="C36" i="5"/>
  <c r="C75" i="5" s="1"/>
  <c r="B36" i="5"/>
  <c r="B75" i="5" s="1"/>
  <c r="D35" i="5"/>
  <c r="C35" i="5"/>
  <c r="C74" i="5" s="1"/>
  <c r="B35" i="5"/>
  <c r="B74" i="5" s="1"/>
  <c r="D34" i="5"/>
  <c r="C34" i="5"/>
  <c r="C73" i="5" s="1"/>
  <c r="B34" i="5"/>
  <c r="B73" i="5" s="1"/>
  <c r="D33" i="5"/>
  <c r="C33" i="5"/>
  <c r="C72" i="5" s="1"/>
  <c r="B33" i="5"/>
  <c r="B72" i="5" s="1"/>
  <c r="D32" i="5"/>
  <c r="C32" i="5"/>
  <c r="C71" i="5" s="1"/>
  <c r="B32" i="5"/>
  <c r="B71" i="5" s="1"/>
  <c r="D31" i="5"/>
  <c r="C31" i="5"/>
  <c r="C70" i="5" s="1"/>
  <c r="B31" i="5"/>
  <c r="B70" i="5" s="1"/>
  <c r="D30" i="5"/>
  <c r="C30" i="5"/>
  <c r="C69" i="5" s="1"/>
  <c r="B30" i="5"/>
  <c r="B69" i="5" s="1"/>
  <c r="D29" i="5"/>
  <c r="C29" i="5"/>
  <c r="C68" i="5" s="1"/>
  <c r="B29" i="5"/>
  <c r="B68" i="5" s="1"/>
  <c r="D28" i="5"/>
  <c r="C28" i="5"/>
  <c r="C67" i="5" s="1"/>
  <c r="B28" i="5"/>
  <c r="B67" i="5" s="1"/>
  <c r="D27" i="5"/>
  <c r="C27" i="5"/>
  <c r="C66" i="5" s="1"/>
  <c r="B27" i="5"/>
  <c r="B66" i="5" s="1"/>
  <c r="D26" i="5"/>
  <c r="C26" i="5"/>
  <c r="C65" i="5" s="1"/>
  <c r="B26" i="5"/>
  <c r="B65" i="5" s="1"/>
  <c r="D25" i="5"/>
  <c r="C25" i="5"/>
  <c r="C64" i="5" s="1"/>
  <c r="B25" i="5"/>
  <c r="B64" i="5" s="1"/>
  <c r="D24" i="5"/>
  <c r="C24" i="5"/>
  <c r="C63" i="5" s="1"/>
  <c r="B24" i="5"/>
  <c r="B63" i="5" s="1"/>
  <c r="D23" i="5"/>
  <c r="C23" i="5"/>
  <c r="C62" i="5" s="1"/>
  <c r="B23" i="5"/>
  <c r="B62" i="5" s="1"/>
  <c r="D22" i="5"/>
  <c r="C22" i="5"/>
  <c r="C61" i="5" s="1"/>
  <c r="B22" i="5"/>
  <c r="B61" i="5" s="1"/>
  <c r="D21" i="5"/>
  <c r="C21" i="5"/>
  <c r="C60" i="5" s="1"/>
  <c r="B21" i="5"/>
  <c r="B60" i="5" s="1"/>
  <c r="D20" i="5"/>
  <c r="C20" i="5"/>
  <c r="C59" i="5" s="1"/>
  <c r="B20" i="5"/>
  <c r="B59" i="5" s="1"/>
  <c r="D19" i="5"/>
  <c r="C19" i="5"/>
  <c r="C58" i="5" s="1"/>
  <c r="B19" i="5"/>
  <c r="B58" i="5" s="1"/>
  <c r="D18" i="5"/>
  <c r="C18" i="5"/>
  <c r="C57" i="5" s="1"/>
  <c r="B18" i="5"/>
  <c r="B57" i="5" s="1"/>
  <c r="D17" i="5"/>
  <c r="C17" i="5"/>
  <c r="C56" i="5" s="1"/>
  <c r="B17" i="5"/>
  <c r="B56" i="5" s="1"/>
  <c r="D16" i="5"/>
  <c r="C16" i="5"/>
  <c r="C55" i="5" s="1"/>
  <c r="B16" i="5"/>
  <c r="B55" i="5" s="1"/>
  <c r="D15" i="5"/>
  <c r="C15" i="5"/>
  <c r="C54" i="5" s="1"/>
  <c r="B15" i="5"/>
  <c r="B54" i="5" s="1"/>
  <c r="D14" i="5"/>
  <c r="C14" i="5"/>
  <c r="C53" i="5" s="1"/>
  <c r="B14" i="5"/>
  <c r="B53" i="5" s="1"/>
  <c r="D13" i="5"/>
  <c r="D12" i="5"/>
  <c r="C12" i="5"/>
  <c r="C51" i="5" s="1"/>
  <c r="B12" i="5"/>
  <c r="B51" i="5" s="1"/>
  <c r="Z6" i="5"/>
  <c r="F6" i="5"/>
  <c r="AK51" i="4"/>
  <c r="AK50" i="4"/>
  <c r="D50" i="4"/>
  <c r="AK49" i="4"/>
  <c r="D49" i="4"/>
  <c r="AK48" i="4"/>
  <c r="D48" i="4"/>
  <c r="AK47" i="4"/>
  <c r="AK46" i="4"/>
  <c r="AK45" i="4"/>
  <c r="AK44" i="4"/>
  <c r="AK43" i="4"/>
  <c r="AK42" i="4"/>
  <c r="AK41" i="4"/>
  <c r="AK40" i="4"/>
  <c r="AK39" i="4"/>
  <c r="AK38" i="4"/>
  <c r="AK37" i="4"/>
  <c r="AK36" i="4"/>
  <c r="AK35" i="4"/>
  <c r="AK34" i="4"/>
  <c r="AK33" i="4"/>
  <c r="AK32" i="4"/>
  <c r="AK31" i="4"/>
  <c r="AK30" i="4"/>
  <c r="AK29" i="4"/>
  <c r="AK28" i="4"/>
  <c r="AK27" i="4"/>
  <c r="AK26" i="4"/>
  <c r="AK25" i="4"/>
  <c r="AK24" i="4"/>
  <c r="AK23" i="4"/>
  <c r="AK22" i="4"/>
  <c r="AK21" i="4"/>
  <c r="AK20" i="4"/>
  <c r="AK19" i="4"/>
  <c r="AK18" i="4"/>
  <c r="AK17" i="4"/>
  <c r="AK16" i="4"/>
  <c r="AK15" i="4"/>
  <c r="AK14" i="4"/>
  <c r="AK13" i="4"/>
  <c r="AK12" i="4"/>
  <c r="AJ51" i="2"/>
  <c r="AJ50" i="2"/>
  <c r="AJ49" i="2"/>
  <c r="AJ48" i="2"/>
  <c r="AJ47" i="2"/>
  <c r="AJ46" i="2"/>
  <c r="AJ45" i="2"/>
  <c r="AJ44" i="2"/>
  <c r="AJ43" i="2"/>
  <c r="AJ42" i="2"/>
  <c r="AJ41" i="2"/>
  <c r="AJ40" i="2"/>
  <c r="AJ39" i="2"/>
  <c r="AJ38" i="2"/>
  <c r="AJ37" i="2"/>
  <c r="AJ36" i="2"/>
  <c r="AJ35" i="2"/>
  <c r="AJ34" i="2"/>
  <c r="AJ33" i="2"/>
  <c r="AJ32" i="2"/>
  <c r="AJ31" i="2"/>
  <c r="AJ30" i="2"/>
  <c r="AJ29" i="2"/>
  <c r="AJ28" i="2"/>
  <c r="AJ27" i="2"/>
  <c r="AJ26" i="2"/>
  <c r="AJ25" i="2"/>
  <c r="AJ24" i="2"/>
  <c r="AJ23" i="2"/>
  <c r="AJ22" i="2"/>
  <c r="AJ21" i="2"/>
  <c r="AJ20" i="2"/>
  <c r="AJ19" i="2"/>
  <c r="AJ18" i="2"/>
  <c r="AJ17" i="2"/>
  <c r="AJ16" i="2"/>
  <c r="AJ15" i="2"/>
  <c r="AJ14" i="2"/>
  <c r="AJ13" i="2"/>
  <c r="AJ12" i="2"/>
  <c r="AA11" i="2"/>
  <c r="AC11" i="2"/>
  <c r="R11" i="2"/>
  <c r="M11" i="2"/>
  <c r="AC9" i="2"/>
  <c r="U9" i="2"/>
  <c r="M9" i="2"/>
  <c r="AB8" i="2"/>
  <c r="AE8" i="2"/>
  <c r="AC8" i="2"/>
  <c r="Z8" i="2"/>
  <c r="W8" i="2"/>
  <c r="U8" i="2"/>
  <c r="R8" i="2"/>
  <c r="O8" i="2"/>
  <c r="M8" i="2"/>
  <c r="J8" i="2"/>
  <c r="E52" i="1"/>
  <c r="C52" i="1"/>
  <c r="E51" i="1"/>
  <c r="C51" i="1"/>
  <c r="E50" i="1"/>
  <c r="C50" i="1"/>
  <c r="E49" i="1"/>
  <c r="C49" i="1"/>
  <c r="E48" i="1"/>
  <c r="C48" i="1"/>
  <c r="E47" i="1"/>
  <c r="C47" i="1"/>
  <c r="E46" i="1"/>
  <c r="C46" i="1"/>
  <c r="E45" i="1"/>
  <c r="C45" i="1"/>
  <c r="E44" i="1"/>
  <c r="C44" i="1"/>
  <c r="E43" i="1"/>
  <c r="D43" i="1"/>
  <c r="C43" i="1"/>
  <c r="E42" i="1"/>
  <c r="D42" i="1"/>
  <c r="C42" i="1"/>
  <c r="E41" i="1"/>
  <c r="D41" i="1"/>
  <c r="C41" i="1"/>
  <c r="E40" i="1"/>
  <c r="D40" i="1"/>
  <c r="C40" i="1"/>
  <c r="E39" i="1"/>
  <c r="D39" i="1"/>
  <c r="C39" i="1"/>
  <c r="E38" i="1"/>
  <c r="D38" i="1"/>
  <c r="C38" i="1"/>
  <c r="E37" i="1"/>
  <c r="D37" i="1"/>
  <c r="C37" i="1"/>
  <c r="E36" i="1"/>
  <c r="D36" i="1"/>
  <c r="C36" i="1"/>
  <c r="E35" i="1"/>
  <c r="D35" i="1"/>
  <c r="C35" i="1"/>
  <c r="E34" i="1"/>
  <c r="D34" i="1"/>
  <c r="C34" i="1"/>
  <c r="E33" i="1"/>
  <c r="D33" i="1"/>
  <c r="C33" i="1"/>
  <c r="E32" i="1"/>
  <c r="D32" i="1"/>
  <c r="C32" i="1"/>
  <c r="E31" i="1"/>
  <c r="D31" i="1"/>
  <c r="C31" i="1"/>
  <c r="E30" i="1"/>
  <c r="D30" i="1"/>
  <c r="C30" i="1"/>
  <c r="E29" i="1"/>
  <c r="D29" i="1"/>
  <c r="C29" i="1"/>
  <c r="E28" i="1"/>
  <c r="D28" i="1"/>
  <c r="C28" i="1"/>
  <c r="E27" i="1"/>
  <c r="D27" i="1"/>
  <c r="C27" i="1"/>
  <c r="E26" i="1"/>
  <c r="D26" i="1"/>
  <c r="C26" i="1"/>
  <c r="E25" i="1"/>
  <c r="D25" i="1"/>
  <c r="C25" i="1"/>
  <c r="E24" i="1"/>
  <c r="D24" i="1"/>
  <c r="C24" i="1"/>
  <c r="E23" i="1"/>
  <c r="D23" i="1"/>
  <c r="C23" i="1"/>
  <c r="E22" i="1"/>
  <c r="D22" i="1"/>
  <c r="C22" i="1"/>
  <c r="E21" i="1"/>
  <c r="D21" i="1"/>
  <c r="C21" i="1"/>
  <c r="E20" i="1"/>
  <c r="D20" i="1"/>
  <c r="C20" i="1"/>
  <c r="E19" i="1"/>
  <c r="D19" i="1"/>
  <c r="C19" i="1"/>
  <c r="E18" i="1"/>
  <c r="D18" i="1"/>
  <c r="C18" i="1"/>
  <c r="E17" i="1"/>
  <c r="D17" i="1"/>
  <c r="C17" i="1"/>
  <c r="E16" i="1"/>
  <c r="D16" i="1"/>
  <c r="C16" i="1"/>
  <c r="E15" i="1"/>
  <c r="D15" i="1"/>
  <c r="C15" i="1"/>
  <c r="E14" i="1"/>
  <c r="D14" i="1"/>
  <c r="C14" i="1"/>
  <c r="E13" i="1"/>
  <c r="D13" i="1"/>
  <c r="C13" i="1"/>
  <c r="E12" i="1"/>
  <c r="D12" i="1"/>
  <c r="C12" i="1"/>
  <c r="E11" i="1"/>
  <c r="D11" i="1"/>
  <c r="C11" i="1"/>
  <c r="E10" i="1"/>
  <c r="D10" i="1"/>
  <c r="C10" i="1"/>
  <c r="E9" i="1"/>
  <c r="D9" i="1"/>
  <c r="C9" i="1"/>
  <c r="E8" i="1"/>
  <c r="D8" i="1"/>
  <c r="C8" i="1"/>
  <c r="E81" i="5" l="1"/>
  <c r="U10" i="2"/>
  <c r="Q9" i="2"/>
  <c r="E10" i="2"/>
  <c r="Y10" i="2"/>
  <c r="M10" i="2"/>
  <c r="AC10" i="2"/>
  <c r="E9" i="2"/>
  <c r="Y9" i="2"/>
  <c r="Q10" i="2"/>
  <c r="W11" i="2"/>
  <c r="K9" i="2"/>
  <c r="O9" i="2"/>
  <c r="S9" i="2"/>
  <c r="W9" i="2"/>
  <c r="AA9" i="2"/>
  <c r="AE9" i="2"/>
  <c r="K10" i="2"/>
  <c r="O10" i="2"/>
  <c r="S10" i="2"/>
  <c r="W10" i="2"/>
  <c r="AA10" i="2"/>
  <c r="AE10" i="2"/>
  <c r="D53" i="1"/>
  <c r="E8" i="2"/>
  <c r="N8" i="2"/>
  <c r="S8" i="2"/>
  <c r="Y8" i="2"/>
  <c r="AD8" i="2"/>
  <c r="L9" i="2"/>
  <c r="P9" i="2"/>
  <c r="T9" i="2"/>
  <c r="X9" i="2"/>
  <c r="AB9" i="2"/>
  <c r="L10" i="2"/>
  <c r="P10" i="2"/>
  <c r="T10" i="2"/>
  <c r="X10" i="2"/>
  <c r="AB10" i="2"/>
  <c r="K8" i="2"/>
  <c r="Q8" i="2"/>
  <c r="V8" i="2"/>
  <c r="AA8" i="2"/>
  <c r="J9" i="2"/>
  <c r="N9" i="2"/>
  <c r="R9" i="2"/>
  <c r="V9" i="2"/>
  <c r="Z9" i="2"/>
  <c r="AD9" i="2"/>
  <c r="J10" i="2"/>
  <c r="N10" i="2"/>
  <c r="R10" i="2"/>
  <c r="V10" i="2"/>
  <c r="Z10" i="2"/>
  <c r="AD10" i="2"/>
  <c r="AP83" i="5"/>
  <c r="AH83" i="5"/>
  <c r="Z83" i="5"/>
  <c r="R83" i="5"/>
  <c r="AN83" i="5"/>
  <c r="AF83" i="5"/>
  <c r="X83" i="5"/>
  <c r="AJ83" i="5"/>
  <c r="T83" i="5"/>
  <c r="AR83" i="5"/>
  <c r="AB83" i="5"/>
  <c r="AD83" i="5"/>
  <c r="V83" i="5"/>
  <c r="AL83" i="5"/>
  <c r="S83" i="5"/>
  <c r="W83" i="5"/>
  <c r="AA83" i="5"/>
  <c r="AE83" i="5"/>
  <c r="AI83" i="5"/>
  <c r="AM83" i="5"/>
  <c r="AQ83" i="5"/>
  <c r="Q83" i="5"/>
  <c r="U83" i="5"/>
  <c r="Y83" i="5"/>
  <c r="AC83" i="5"/>
  <c r="AG83" i="5"/>
  <c r="AK83" i="5"/>
  <c r="AO83" i="5"/>
  <c r="AS83" i="5"/>
  <c r="L8" i="2"/>
  <c r="P8" i="2"/>
  <c r="T8" i="2"/>
  <c r="X8" i="2"/>
  <c r="E11" i="2"/>
  <c r="N11" i="2"/>
  <c r="S11" i="2"/>
  <c r="Y11" i="2"/>
  <c r="AD11" i="2"/>
  <c r="J11" i="2"/>
  <c r="O11" i="2"/>
  <c r="U11" i="2"/>
  <c r="Z11" i="2"/>
  <c r="AE11" i="2"/>
  <c r="K11" i="2"/>
  <c r="Q11" i="2"/>
  <c r="V11" i="2"/>
  <c r="AB11" i="2"/>
  <c r="X11" i="2"/>
  <c r="T11" i="2"/>
  <c r="P11" i="2"/>
  <c r="L11" i="2"/>
  <c r="AF9" i="2" l="1"/>
  <c r="AF10" i="2"/>
  <c r="L54" i="1"/>
  <c r="AF8" i="2"/>
  <c r="AF11" i="2"/>
</calcChain>
</file>

<file path=xl/sharedStrings.xml><?xml version="1.0" encoding="utf-8"?>
<sst xmlns="http://schemas.openxmlformats.org/spreadsheetml/2006/main" count="1253" uniqueCount="615">
  <si>
    <t>ŠILUMOS SEKTORIUS</t>
  </si>
  <si>
    <t>DARBO UŽMOKESČIO SĄNAUDŲ SUVESTINĖ</t>
  </si>
  <si>
    <t>NR.</t>
  </si>
  <si>
    <t>PAREIGYBĖ / SKYRIUS / PADALINYS</t>
  </si>
  <si>
    <t>DARBUOTOJŲ SKAIČIUS</t>
  </si>
  <si>
    <t>PIRMINIS PRISKYRIMAS</t>
  </si>
  <si>
    <t>DK SUMA</t>
  </si>
  <si>
    <t>K1</t>
  </si>
  <si>
    <t>K2</t>
  </si>
  <si>
    <t>K3</t>
  </si>
  <si>
    <t>…</t>
  </si>
  <si>
    <t>Kn</t>
  </si>
  <si>
    <t>RVA SUMA</t>
  </si>
  <si>
    <t>RVA PRIEDAS</t>
  </si>
  <si>
    <t>KOREGAVIMO APRAŠYMAS</t>
  </si>
  <si>
    <t>A</t>
  </si>
  <si>
    <t>B</t>
  </si>
  <si>
    <t>C</t>
  </si>
  <si>
    <t>D</t>
  </si>
  <si>
    <t>E</t>
  </si>
  <si>
    <t>F</t>
  </si>
  <si>
    <t>G</t>
  </si>
  <si>
    <t>H</t>
  </si>
  <si>
    <t>I</t>
  </si>
  <si>
    <t>J</t>
  </si>
  <si>
    <t xml:space="preserve">
RVA 5 PR.</t>
  </si>
  <si>
    <t>Išeitinių išmokų sąnaudų (be socialinio draudimo nuo išeitinių išmokų) eliminavimas. Pastarosios sąnaudos priskiriamos Išeitinių išmokų, kompensacijų sąnaudų kategorijai.</t>
  </si>
  <si>
    <t>...</t>
  </si>
  <si>
    <t>IŠ VISO:</t>
  </si>
  <si>
    <t>X</t>
  </si>
  <si>
    <t>Stulpelis</t>
  </si>
  <si>
    <t>Aprašymas</t>
  </si>
  <si>
    <t>Eilės numeris</t>
  </si>
  <si>
    <t>Ataskaitinio laikotarpio personalo duomenys tokiu detalumu, kuriuo vykdomas darbo užmokesčio sąnaudų pirminis priskyrimas: pareigybė, skyrius, padalinys, DK dimensija, kt. (toliau - DU vienetas).</t>
  </si>
  <si>
    <t>1 pvz., jei priskyrimas vykdomas padalinių lygmeniu (pvz., visas padalinys priskiriamas vienai konkrečiai paslaugai konkrečioje sistemoje), vieno padalinio informacija pateikiama vienoje eilutėje.</t>
  </si>
  <si>
    <t>2 pvz., jei priskyrimas vykdomas pareigybių lygmeniu, pateikiamas pareigybių sąrašas.</t>
  </si>
  <si>
    <t>3 pvz., jei priskyrimas vykdomas ir padalinių, ir pareigybių lygmeniu, dalyje eilučių pateikiama padalinių informacija, kitoje dalyje - pareigybių informacija.</t>
  </si>
  <si>
    <t>4 pvz., jei atlyginimo kintama dalis kaupiama kaip bendras fondas, o konkretiems DU vienetams (paslaugoms) paskirstoma naudojant paskirstymo kriterijus, B stulpelyje fondo suma nurodoma vienoje eilutėje kaip atskiras DU vienetas.</t>
  </si>
  <si>
    <t>Svarbu: Atskiroje eilutėje atskleidžiamam DU vienetui neturi būti pritaikytas joks paskirstymo kriterijus.</t>
  </si>
  <si>
    <t xml:space="preserve">Vidutinis sąlyginis ataskaitinio laikotarpio darbuotojų skaičius B stulpelyje nurodytam DU vienetui (pareigybei, skyriui, padaliniui, DK dimensijai, kt.). </t>
  </si>
  <si>
    <t>B stulpelyje nurodyto DU vieneto (pareigybės, skyriaus, padalinio, DK dimensijos, kt.) pirminis priskyrimas: konkreti paslauga konkrečioje sistemoje arba Sąnaudų centras (netiesiogiai paslaugoms priskiriama grupė) arba Bendras veiklos užtikrinimas.</t>
  </si>
  <si>
    <t>Baigtinis pirminio priskyrimo reikšmių sąrašas atitinka 3.4 priedo B stulpelio informaciją.</t>
  </si>
  <si>
    <t>DK darbo užmokesčio sąnaudų, atitinkančių B stulpelį nurodytą DU vienetą, ataskaitinio laikotarpio sąnaudų suma. Stulpelio duomenys turi sutapti su DK ir FA sąnaudų duomenimis.</t>
  </si>
  <si>
    <t>Darbuotojų priskyrimo ir/arba darbo užmokesčio sąnaudų koregavimai. Įterpiama tiek koregavimų stulpelių, kiek reikalinga koregavimams atskleisti.</t>
  </si>
  <si>
    <t>Stulpelių E ir F suma. Stulpelio duomenys turi sutapti su RVA duomenimis</t>
  </si>
  <si>
    <t>RVA priedai, su kurių duomenimis turi sutapti G stulpelio duomenys.</t>
  </si>
  <si>
    <t>F stulpelyje atskleistų koregavimų numeriai</t>
  </si>
  <si>
    <t>F stulpelyje atskleistų koregavimų turinio ir tikslo aprašymas</t>
  </si>
  <si>
    <t>Reguliuojamosios veiklos ataskaitų patikros techninės užduoties 3.2 priedas</t>
  </si>
  <si>
    <t>SĄNAUDŲ GRUPAVIMO SUVESTINĖ</t>
  </si>
  <si>
    <t>SĄNAUDŲ GRUPĖS IR POGRUPIAI</t>
  </si>
  <si>
    <t>DK SĄSKAITOS (DIMENSIJOS)</t>
  </si>
  <si>
    <t>NUS1</t>
  </si>
  <si>
    <t>NUS2</t>
  </si>
  <si>
    <t>DU1</t>
  </si>
  <si>
    <t>DU2</t>
  </si>
  <si>
    <t>K4</t>
  </si>
  <si>
    <t>K5</t>
  </si>
  <si>
    <t>K6</t>
  </si>
  <si>
    <t>K7</t>
  </si>
  <si>
    <t>K8</t>
  </si>
  <si>
    <t>K9</t>
  </si>
  <si>
    <t>K10</t>
  </si>
  <si>
    <t>K11</t>
  </si>
  <si>
    <t>K12</t>
  </si>
  <si>
    <t>K13</t>
  </si>
  <si>
    <t>K14</t>
  </si>
  <si>
    <t>K15</t>
  </si>
  <si>
    <t>K16</t>
  </si>
  <si>
    <t>K17</t>
  </si>
  <si>
    <t>K18</t>
  </si>
  <si>
    <t>K19</t>
  </si>
  <si>
    <t>K20</t>
  </si>
  <si>
    <t>K21</t>
  </si>
  <si>
    <t>K22</t>
  </si>
  <si>
    <t>I.</t>
  </si>
  <si>
    <t>ŠILUMOS ĮSIGIJIMO SĄNAUDOS</t>
  </si>
  <si>
    <t>INMT buhalterinio nusidėvėjimo eliminavimas</t>
  </si>
  <si>
    <t>I.1.</t>
  </si>
  <si>
    <t>Šilumos įsigijimo sąnaudos</t>
  </si>
  <si>
    <t>INMT perskaičiuoto nusidėvėjimo sąnaudų įkėlimas</t>
  </si>
  <si>
    <t>I.2.</t>
  </si>
  <si>
    <t>Kitos sąnaudos, susijusios su šilumos įsigijimu</t>
  </si>
  <si>
    <t>DU/Sodros/išeitinių išmokų ir kompensacijų buhalterinių sąnaudų eliminavimas</t>
  </si>
  <si>
    <t>II.</t>
  </si>
  <si>
    <t>KURO SĄNAUDOS ENERGIJAI GAMINTI</t>
  </si>
  <si>
    <t>DU/Sodros/išeitinių išmokų ir kompensacijų paskirstymas pagal darbuotojus</t>
  </si>
  <si>
    <t>II.1.</t>
  </si>
  <si>
    <t>Gamtinių dujų įsigijimo sąnaudos</t>
  </si>
  <si>
    <t>II.2.</t>
  </si>
  <si>
    <t>Mazuto įsigijimo sąnaudos</t>
  </si>
  <si>
    <t>II.3.</t>
  </si>
  <si>
    <t>Medienos įsigijimo sąnaudos</t>
  </si>
  <si>
    <t>II.4.</t>
  </si>
  <si>
    <t>Medienos granulių įsigijimo sąnaudos</t>
  </si>
  <si>
    <t>II.5.</t>
  </si>
  <si>
    <t>Krosninio kuro įsigijimo sąnaudos</t>
  </si>
  <si>
    <t>II.6.</t>
  </si>
  <si>
    <t>Durpių įsigijimo sąnaudos</t>
  </si>
  <si>
    <t>II.7.</t>
  </si>
  <si>
    <t>Pjuvenų įsigijimo sąnaudos</t>
  </si>
  <si>
    <t>II.8.</t>
  </si>
  <si>
    <t>Akmens anglies įsigijimo sąnaudos</t>
  </si>
  <si>
    <t>II.9.</t>
  </si>
  <si>
    <t>Dyzelino įsigijimo sąnaudos</t>
  </si>
  <si>
    <t>II.10.</t>
  </si>
  <si>
    <t>Kuro priedų įsigijimo sąnaudos</t>
  </si>
  <si>
    <t>II.11.</t>
  </si>
  <si>
    <t>Biodujų įsigijimo sąnaudos</t>
  </si>
  <si>
    <t>II.12.</t>
  </si>
  <si>
    <t>Kankorėžių įsigijimo sąnaudos</t>
  </si>
  <si>
    <t>II.13.</t>
  </si>
  <si>
    <t>Kitų kuro rūšių įsigijimo sąnaudos</t>
  </si>
  <si>
    <t>II.14.</t>
  </si>
  <si>
    <t>Kitos sąnaudos, susijusios su kuro įsigijimu (nurodyti)</t>
  </si>
  <si>
    <t>III.</t>
  </si>
  <si>
    <t>ELEKTROS ENERGIJOS TECHNOLOGINĖMS REIKMĖMS ĮSIGIJIMO SĄNAUDOS</t>
  </si>
  <si>
    <t>III.1.</t>
  </si>
  <si>
    <t>Elektros energijos technologinėms reikmėms įsigijimo sąnaudos</t>
  </si>
  <si>
    <t>III.2.</t>
  </si>
  <si>
    <t>Savuose šaltiniuose pagamintos elektros energijos technologijai sąnaudos</t>
  </si>
  <si>
    <t>III.3.</t>
  </si>
  <si>
    <t>Kitos sąnaudos, susijusios su elektros energijos TR įsigijimu</t>
  </si>
  <si>
    <t>IV.</t>
  </si>
  <si>
    <t>VANDENS TECHNOLOGINĖMS REIKMĖMS ĮSIGIJIMO IR NUOTEKŲ TVARKYMO SĄNAUDOS</t>
  </si>
  <si>
    <t>IV.1.</t>
  </si>
  <si>
    <t>Vandens technologinėms reikmėms įsigijimo sąnaudos</t>
  </si>
  <si>
    <t>IV.2.</t>
  </si>
  <si>
    <t>Nuotekų tvarkymo sąnaudos</t>
  </si>
  <si>
    <t>IV.3.</t>
  </si>
  <si>
    <t>Vanduo karštam vandeniui ruošti</t>
  </si>
  <si>
    <t>IV.4.</t>
  </si>
  <si>
    <t>Kitos sąnaudos, susijusios su vandens TR įsigijimu</t>
  </si>
  <si>
    <t>K23</t>
  </si>
  <si>
    <t>V.</t>
  </si>
  <si>
    <t>APYVARTINIŲ TARŠOS LEIDIMŲ ĮSIGIJIMO SĄNAUDOS</t>
  </si>
  <si>
    <t>K24</t>
  </si>
  <si>
    <t>V.1.</t>
  </si>
  <si>
    <t>Apyvartinių taršos leidimų įsigjimo sąnaudos</t>
  </si>
  <si>
    <t>K25</t>
  </si>
  <si>
    <t>V.2.</t>
  </si>
  <si>
    <t>Kitos sąnaudos, susijusios su ATL įsigijimu</t>
  </si>
  <si>
    <t>K26</t>
  </si>
  <si>
    <t>VI.</t>
  </si>
  <si>
    <t>KITOS KINTAMOSIOS SĄNAUDOS</t>
  </si>
  <si>
    <t>K27</t>
  </si>
  <si>
    <t>VI.1.</t>
  </si>
  <si>
    <t>Pelenų tvarkymo (išvežimo, utilizavimo) sąnaudos</t>
  </si>
  <si>
    <t>K28</t>
  </si>
  <si>
    <t>VI.2.</t>
  </si>
  <si>
    <t>Energijos išteklių biržos operatoriaus teikiamų paslaugų sąnaudos</t>
  </si>
  <si>
    <t>K29</t>
  </si>
  <si>
    <t>VI.3.</t>
  </si>
  <si>
    <t>Gamtinių dujų biržos operatoriaus teikiamų paslaugų sąnaudos</t>
  </si>
  <si>
    <t>K30</t>
  </si>
  <si>
    <t>VI.4.</t>
  </si>
  <si>
    <t>Laboratoriniai tyrimai</t>
  </si>
  <si>
    <t>K31</t>
  </si>
  <si>
    <t>VI.5.</t>
  </si>
  <si>
    <t>Cheminės medžiagos technologijai</t>
  </si>
  <si>
    <t>K32</t>
  </si>
  <si>
    <t>VI.6.-...</t>
  </si>
  <si>
    <t>Kitos kintamosios sąnaudos</t>
  </si>
  <si>
    <t>K33</t>
  </si>
  <si>
    <t>VII.</t>
  </si>
  <si>
    <t>NUSIDĖVĖJIMO (AMORTIZACIJOS) SĄNAUDOS</t>
  </si>
  <si>
    <t>K34</t>
  </si>
  <si>
    <t>VII.1.</t>
  </si>
  <si>
    <t>Plėtros darbų nusidėvėjimo sąnaudos</t>
  </si>
  <si>
    <t>x</t>
  </si>
  <si>
    <t>K35</t>
  </si>
  <si>
    <t>VII.2.</t>
  </si>
  <si>
    <t>Prestižo nusidėvėjimo sąnaudos</t>
  </si>
  <si>
    <t>K36</t>
  </si>
  <si>
    <t>VII.3.</t>
  </si>
  <si>
    <t>Patentų, licencijų, įsigytų teisių nusidėvėjimo sąnaudos</t>
  </si>
  <si>
    <t>K37</t>
  </si>
  <si>
    <t>VII.4.</t>
  </si>
  <si>
    <t>Programinės įrangos nusidėvėjimo sąnaudos</t>
  </si>
  <si>
    <t>K38</t>
  </si>
  <si>
    <t>VII.5.</t>
  </si>
  <si>
    <t>Kito nematerialaus turto (nurodyti) nusidėvėjimo sąnaudos</t>
  </si>
  <si>
    <t>K39</t>
  </si>
  <si>
    <t>VII.6.</t>
  </si>
  <si>
    <t>Gamybinės paskirties pastatų, statinių (katilinių) nusidėvėjimo sąnaudos</t>
  </si>
  <si>
    <t>K40</t>
  </si>
  <si>
    <t>VII.7.</t>
  </si>
  <si>
    <t>Gamybinės paskirties pastatų, statinių (konteinerinių katilinių, siurblinių) nusidėvėjimo sąnaudos</t>
  </si>
  <si>
    <t>VII.8.</t>
  </si>
  <si>
    <t>Gamybinės paskirties pastatų, statinių (kitų technologinės paskirties) nusidėvėjimo sąnaudos</t>
  </si>
  <si>
    <t>VII.9.</t>
  </si>
  <si>
    <t>Kitos paskirties pastatų, statinių (kuro (mazuto) rezervuarų) nusidėvėjimo sąnaudos</t>
  </si>
  <si>
    <t>VII.10.</t>
  </si>
  <si>
    <t>Kitos paskirties pastatų, statinių (dūmtraukių mūrinių, gelžbetoninių) nusidėvėjimo sąnaudos</t>
  </si>
  <si>
    <t>VII.11.</t>
  </si>
  <si>
    <t>Kitos paskirties pastatų, statinių (dūmtraukių metalinių) nusidėvėjimo sąnaudos</t>
  </si>
  <si>
    <t>VII.12.</t>
  </si>
  <si>
    <t>Kitos paskirties pastatų, statinių (vamzdynų) nusidėvėjimo sąnaudos</t>
  </si>
  <si>
    <t>VII.13.</t>
  </si>
  <si>
    <t>Administracinės paskirties pastatų, statinių nusidėvėjimo sąnaudos</t>
  </si>
  <si>
    <t>VII.14.</t>
  </si>
  <si>
    <t>Kitos paskirties pastatų nusidėvėjimo sąnaudos</t>
  </si>
  <si>
    <t>VII.15.</t>
  </si>
  <si>
    <t>Kitos įrangos, prietaisų, įrankių, įrenginių (kelių, aikštelių, šaligatvių, tvorų) nusidėvėjimo sąnaudos</t>
  </si>
  <si>
    <t>VII.16.</t>
  </si>
  <si>
    <t>Mašinų ir įrengimų (katilinių įrengimų, stacionariųjų garo katilų) nusidėvėjimo sąnaudos</t>
  </si>
  <si>
    <t>VII.17.</t>
  </si>
  <si>
    <t>Mašinų ir įrengimų (vandens šildymo katilų) nusidėvėjimo sąnaudos</t>
  </si>
  <si>
    <t>Mašinų ir įrengimų (siurblių, kitų siurblinės įrengimų) nusidėvėjimo sąnaudos</t>
  </si>
  <si>
    <t>VII.19.</t>
  </si>
  <si>
    <t>Mašinų ir įrengimų (šilumos punktų, mazgų, modulių) nusidėvėjimo sąnaudos</t>
  </si>
  <si>
    <t>VII.20.</t>
  </si>
  <si>
    <t>Kitų mašinų ir įrengimų (nurodyti) nusidėvėjimo sąnaudos</t>
  </si>
  <si>
    <t>VII.21.</t>
  </si>
  <si>
    <t>Kitos įrangos, prietaisų, įrankių, įrenginių nusidėvėjimo sąnaudos</t>
  </si>
  <si>
    <t>VII.22.</t>
  </si>
  <si>
    <t>Kitos įrangos, prietaisų, įrankių, įrenginių (šilumos kiekio apskaitos prietaisų) nusidėvėjimo sąnaudos</t>
  </si>
  <si>
    <t>VII.23.</t>
  </si>
  <si>
    <t>Kitos įrangos, prietaisų, įrankių, įrenginių (kitų šilumos matavimo ir reguliavimo prietaisų) nusidėvėjimo sąnaudos</t>
  </si>
  <si>
    <t>VII.24.</t>
  </si>
  <si>
    <t>Transporto priemonių nusidėvėjimo sąnaudos</t>
  </si>
  <si>
    <t>VII.25.</t>
  </si>
  <si>
    <t>Kito materialaus turto nusidėvėjimo sąnaudos</t>
  </si>
  <si>
    <t>VII.26.</t>
  </si>
  <si>
    <t>Investicinio turto nusidėvėjimo sąnaudos</t>
  </si>
  <si>
    <t>VII.27.</t>
  </si>
  <si>
    <t>Kito ilgalaikio turto nusidėvėjimo sąnaudos</t>
  </si>
  <si>
    <t>VIII.</t>
  </si>
  <si>
    <t>EINAMOJO REMONTO IR APTARNAVIMO SĄNAUDOS</t>
  </si>
  <si>
    <t>VIII.1.</t>
  </si>
  <si>
    <t>Gamybos objektų einamojo remonto, aptarnavimo sąnaudos</t>
  </si>
  <si>
    <t>VIII.2.</t>
  </si>
  <si>
    <t>Tinklų einamojo remonto, aptarnavimo sąnaudos</t>
  </si>
  <si>
    <t>VIII.3.</t>
  </si>
  <si>
    <t>Šilumos punktų einamojo remonto, aptarnavimo sąnaudos</t>
  </si>
  <si>
    <t>VIII.4.</t>
  </si>
  <si>
    <t>IT aptarnavimo sąnaudos</t>
  </si>
  <si>
    <t>VIII.5.</t>
  </si>
  <si>
    <t>Kitų objektų (nurodyti) einamojo remonto, aptarnavimo sąnaudos</t>
  </si>
  <si>
    <t>VIII.6.</t>
  </si>
  <si>
    <t>Medžiagų, žaliavų sąnaudos gamybos objektams</t>
  </si>
  <si>
    <t>VIII.7.</t>
  </si>
  <si>
    <t>Medžiagų, žaliavų sąnaudos tinklams</t>
  </si>
  <si>
    <t>VIII.8.</t>
  </si>
  <si>
    <t>Medžiagų, žaliavų sąnaudos šilumos punktams</t>
  </si>
  <si>
    <t>VIII.9.</t>
  </si>
  <si>
    <t>Medžiagų, žaliavų sąnaudos IT</t>
  </si>
  <si>
    <t>VIII.10.</t>
  </si>
  <si>
    <t>Medžiagų, žaliavų sąnaudos kitiems objektams (nurodyti)</t>
  </si>
  <si>
    <t>VIII.11.</t>
  </si>
  <si>
    <t>Atsiskaitomųjų šilumos apskaitos prietaisų eksploatacijos sąnaudos</t>
  </si>
  <si>
    <t>VIII.12.</t>
  </si>
  <si>
    <t>Nuotolinės duomenų nuskaitymo ir perdavimo sistemos priežiūros sąnaudos</t>
  </si>
  <si>
    <t>VIII.13.</t>
  </si>
  <si>
    <t>Patalpų (ne administracinių) remonto, aptarnavimo sąnaudos</t>
  </si>
  <si>
    <t>VIII.14.</t>
  </si>
  <si>
    <t>Rezervinio kuro saugojimo, atnaujinimo ir įsigijimo sąnaudos</t>
  </si>
  <si>
    <t>VIII.15.</t>
  </si>
  <si>
    <t>Mažaverčio inventoriaus sąnaudos</t>
  </si>
  <si>
    <t>VIII.16.</t>
  </si>
  <si>
    <t>Turto nuomos (ne šilumos ūkio nuomos, koncesijos sutarties objektų) sąnaudos</t>
  </si>
  <si>
    <t>VIII.17.</t>
  </si>
  <si>
    <t>Komunalinių paslaugų (elektros energija, vanduo, nuotekos, atliekos, t.t.) sąnaudos (ne administracinių patalpų)</t>
  </si>
  <si>
    <t>VIII.18.</t>
  </si>
  <si>
    <t>Transporto priemonių eksploatacinės sąnaudos</t>
  </si>
  <si>
    <t>VIII.19.</t>
  </si>
  <si>
    <t>Transporto priemonių kuro sąnaudos</t>
  </si>
  <si>
    <t>VIII.20.</t>
  </si>
  <si>
    <t>Muitinės ir ekspedijavimo paslaugų sąnaudos</t>
  </si>
  <si>
    <t>VIII.21.</t>
  </si>
  <si>
    <t>Metrologinės patikros sąnaudos (šilumos ir karšto vandens apskaitos prietaisų)</t>
  </si>
  <si>
    <t>VIII.22.</t>
  </si>
  <si>
    <t>Kitos einamojo remonto ir aptarnavimo sąnaudos</t>
  </si>
  <si>
    <t>IX.</t>
  </si>
  <si>
    <t>PERSONALO SĄNAUDOS</t>
  </si>
  <si>
    <t>IX.1.</t>
  </si>
  <si>
    <t>Darbo užmokesčio sąnaudos</t>
  </si>
  <si>
    <t>IX.2.</t>
  </si>
  <si>
    <t>Darbdavio įmokų Valstybinio socialinio draudimo fondo valdybai sąnaudos</t>
  </si>
  <si>
    <t>IX.3.</t>
  </si>
  <si>
    <t>Papildomo darbuotojų draudimo sąnaudos</t>
  </si>
  <si>
    <t>IX.4.</t>
  </si>
  <si>
    <t>Mokymų, kvalifikacijos kėlimo, studijų sąnaudos</t>
  </si>
  <si>
    <t>IX.5.</t>
  </si>
  <si>
    <t>Išeitinės pašalpos, kompensacijos</t>
  </si>
  <si>
    <t>IX.6.</t>
  </si>
  <si>
    <t>Apsauginiai ir darbo drabužiai</t>
  </si>
  <si>
    <t>IX.7.</t>
  </si>
  <si>
    <t>Kelionės sąnaudos</t>
  </si>
  <si>
    <t>IX.8.</t>
  </si>
  <si>
    <t>Kitos su personalu susijusios sąnaudos</t>
  </si>
  <si>
    <t>X.</t>
  </si>
  <si>
    <t>MOKESČIŲ SĄNAUDOS</t>
  </si>
  <si>
    <t>X.1.</t>
  </si>
  <si>
    <t>Žemės mokesčio sąnaudos</t>
  </si>
  <si>
    <t>X.2.</t>
  </si>
  <si>
    <t>Nekilnojamo turto mokesčio sąnaudos</t>
  </si>
  <si>
    <t>X.3.</t>
  </si>
  <si>
    <t>Aplinkos taršos mokesčio sąnaudos</t>
  </si>
  <si>
    <t>X.4.</t>
  </si>
  <si>
    <t>Valstybinių išteklių mokesčio sąnaudos</t>
  </si>
  <si>
    <t>X.5.</t>
  </si>
  <si>
    <t>Žyminio mokesčio sąnaudos</t>
  </si>
  <si>
    <t>X.6.</t>
  </si>
  <si>
    <t>Energetikos įstatyme numatytų mokesčių sąnaudos</t>
  </si>
  <si>
    <t>X.7.</t>
  </si>
  <si>
    <t>Kitų mokesčių valstybei sąnaudos</t>
  </si>
  <si>
    <t>XI.</t>
  </si>
  <si>
    <t>FINANSINĖS SĄNAUDOS</t>
  </si>
  <si>
    <t>XI.1.</t>
  </si>
  <si>
    <t>Banko paslaugų (komisinių) sąnaudos</t>
  </si>
  <si>
    <t>XI.2.</t>
  </si>
  <si>
    <t>Palūkanų sąnaudos</t>
  </si>
  <si>
    <t>XI.3.</t>
  </si>
  <si>
    <t>Neigiamos mokėtinų ir gautinų sumų perkainojimo įtakos sąnaudos</t>
  </si>
  <si>
    <t>XI.4.</t>
  </si>
  <si>
    <t>Kitos finansinės sąnaudos</t>
  </si>
  <si>
    <t>XII.</t>
  </si>
  <si>
    <t>ADMINISTRACINĖS SĄNAUDOS</t>
  </si>
  <si>
    <t>XII.1.</t>
  </si>
  <si>
    <t>Teisinės paslaugos</t>
  </si>
  <si>
    <t>XII.2.</t>
  </si>
  <si>
    <t>Konsultacinės paslaugos</t>
  </si>
  <si>
    <t>XII.3.</t>
  </si>
  <si>
    <t>Ryšių paslaugos</t>
  </si>
  <si>
    <t>XII.4.</t>
  </si>
  <si>
    <t>Pašto, pasiuntinių paslaugos</t>
  </si>
  <si>
    <t>XII.5.</t>
  </si>
  <si>
    <t>Kanceliarinės sąnaudos</t>
  </si>
  <si>
    <t>XII.6.</t>
  </si>
  <si>
    <t>Org.inventoriaus aptarnavimas, remontas</t>
  </si>
  <si>
    <t>XII.7.</t>
  </si>
  <si>
    <t>Profesinė literatūra, spauda</t>
  </si>
  <si>
    <t>XII.8.</t>
  </si>
  <si>
    <t>Komunalinės paslaugos (elektros energija, vanduo, nuotekos, šiukšlės, t.t.)</t>
  </si>
  <si>
    <t>XII.9.</t>
  </si>
  <si>
    <t>Patalpų priežiūros sąnaudos</t>
  </si>
  <si>
    <t>XII.10.</t>
  </si>
  <si>
    <t>Kitos administravimo sąnaudos</t>
  </si>
  <si>
    <t>XIII.</t>
  </si>
  <si>
    <t>RINKODAROS IR PARDAVIMŲ SĄNAUDOS</t>
  </si>
  <si>
    <t>XIII.1.</t>
  </si>
  <si>
    <t>Reklamos paslaugoms (produktams) sąnaudos</t>
  </si>
  <si>
    <t>XIII.2.</t>
  </si>
  <si>
    <t>Privalomo vartotojų informavimo, įskaitant tinklalapio palaikymą, sąnaudos</t>
  </si>
  <si>
    <t>XIII.3.</t>
  </si>
  <si>
    <t>Prekės ženklo, įvaizdžio sąnaudos</t>
  </si>
  <si>
    <t>XIII.4.</t>
  </si>
  <si>
    <t>Rinkos tyrimų sąnaudos</t>
  </si>
  <si>
    <t>XIII.5.</t>
  </si>
  <si>
    <t>Sąskaitų vartotojams parengimo, pateikimo sąnaudos</t>
  </si>
  <si>
    <t>XIII.6.</t>
  </si>
  <si>
    <t>Vartotojų mokėjimų administravimo, surinkimo sąnaudos</t>
  </si>
  <si>
    <t>XIII.7.</t>
  </si>
  <si>
    <t>Reprezentacijos sąnaudos</t>
  </si>
  <si>
    <t>XIII.8.</t>
  </si>
  <si>
    <t>Švietimo ir konsultavimo sąnaudos1</t>
  </si>
  <si>
    <t>XIII.9.</t>
  </si>
  <si>
    <t>Kitos rinkodaros, pardavimų sąnaudos (nurodyti)</t>
  </si>
  <si>
    <t>XIV.</t>
  </si>
  <si>
    <t>ŠILUMOS ŪKIO TURTO NUOMOS, KONCESIJOS SĄNAUDOS</t>
  </si>
  <si>
    <t>XIV.1.</t>
  </si>
  <si>
    <t>Šilumos ūkio turto nuomos, koncesijos sąnaudos</t>
  </si>
  <si>
    <t>XIV.2.</t>
  </si>
  <si>
    <t>Kitos sąnaudos, susijusios su šilumos ūkio turto nuoma, koncesija</t>
  </si>
  <si>
    <t>XV.</t>
  </si>
  <si>
    <t>KITOS PASTOVIOSIOS SĄNAUDOS</t>
  </si>
  <si>
    <t>XV.1.</t>
  </si>
  <si>
    <t>Turto draudimo sąnaudos</t>
  </si>
  <si>
    <t>XV.2.</t>
  </si>
  <si>
    <t>Veiklos rizikos draudimo sąnaudos</t>
  </si>
  <si>
    <t>XV.3.</t>
  </si>
  <si>
    <t>Audito (finansinių ataskaitų) sąnaudos</t>
  </si>
  <si>
    <t>XV.4.</t>
  </si>
  <si>
    <t>Audito (reguliuojamos veiklos ataskaitų) sąnaudos</t>
  </si>
  <si>
    <t>XV.5.</t>
  </si>
  <si>
    <t>Audito (kito) sąnaudos</t>
  </si>
  <si>
    <t>XV.6.</t>
  </si>
  <si>
    <t>Skolų išieškojimo sąnaudos</t>
  </si>
  <si>
    <t>XV.7.</t>
  </si>
  <si>
    <t>Narystės, stojamųjų įmokų sąnaudos</t>
  </si>
  <si>
    <t>XV.8.</t>
  </si>
  <si>
    <t>Likviduoto, nurašyto turto sąnaudos</t>
  </si>
  <si>
    <t>XV.9.</t>
  </si>
  <si>
    <t>Nurašytų atsiskaitomųjų karšto vandens apskaitos prietaisų sąnaudos</t>
  </si>
  <si>
    <t>XV.10.</t>
  </si>
  <si>
    <t>Labdara, parama, švietimas</t>
  </si>
  <si>
    <t>XV.11.</t>
  </si>
  <si>
    <t>Beviltiškos skolos</t>
  </si>
  <si>
    <t>XV.12.</t>
  </si>
  <si>
    <t>Priskaitytos baudos ir delspinigiai</t>
  </si>
  <si>
    <t>XV.13.</t>
  </si>
  <si>
    <t>Tantjemos</t>
  </si>
  <si>
    <t>XV.14.</t>
  </si>
  <si>
    <t>Kitos pastoviosios sąnaudos - paskirstomos</t>
  </si>
  <si>
    <t>XV.15.</t>
  </si>
  <si>
    <t>Kitos pastoviosios sąnaudos - nepaskirstomos</t>
  </si>
  <si>
    <t>Sąnaudų grupės ir pogrupio numeris pagal RVA 5 priedą</t>
  </si>
  <si>
    <t>Sąnaudų grupės ir pogrupio pavadinimas pagal RVA 5 priedą</t>
  </si>
  <si>
    <t>DK sąnaudų sąskaitų ir/arba dimensijų (arba jų kombinacijų) kuriose ataskaitiniu laikotarpiu apskaitytos B stulpelyje nurodyto sąnaudų pogrupio sąnaudos, numeriai ir/arba pavadinimai ARBA nuoroda į RAS aprašo dalį, kurioje pateikiama tokia informacija.</t>
  </si>
  <si>
    <t>Jeigu vieno sąnaudų pogrupio sąnaudos apskaitomis keliose DK sąskaitose (dimensijose), jos nurodomos keliose eilutėse, t.y. ta pati DK sąskaita (dimensija) gali kartotis tiek kartų kiek reikia.</t>
  </si>
  <si>
    <t>DK sąnaudų sąskaitų ir/arba dimensijų (arba jų kombinacijų), nurodytų C stulpelyje ir atitinkančių B stulpelio sąnaudų pogrupį, ataskaitinio laikotarpio sąnaudų suma. Stulpelio duomenys turi sutapti su DK ir FA sąnaudų duomenimis.</t>
  </si>
  <si>
    <t>Sąnaudų grupavimo koregavimai, skirti atskleisti:</t>
  </si>
  <si>
    <t>1) DK ir RVA sąnaudų grupių sąsajų, nurodytų RAS apraše korekcijas (jei tokios atliktos ruošiant ataskaitinio laikotarpio RVA). Jei sąsajos atitinka RAS aprašą, koregavimai neatliekami.</t>
  </si>
  <si>
    <t>2) sąnaudų sumos pasikeitimą dėl specifinių sąnaudų apskaitos skirtumų, pvz., turto nusidėvėjimo skaičiavimo, dalies ilgalaikio turto pripažinimo sąnaudomis reguliavimo apskaitoje ir pan. Koregavimų kiekis nėra ribojamas, tačiau koregavimų logika turi būti atskleista.</t>
  </si>
  <si>
    <t>K1 ir K2 koregavimuose atskleidžiamas turto nusidėvėjimo sąnaudų koregavimas, t.y. (K1) buhalterinių nusidėvėjimo sąnaudų eliminavimas ir (K2) perskaičiuotų RAS nusidėvėjimo sąnaudų įkėlimas.</t>
  </si>
  <si>
    <t>Bendru atveju, kitų koregavimų stulpelių (išskyrus K1 ir K2) suma turi būti lygi nuliui.</t>
  </si>
  <si>
    <t>Įterpiama tiek koregavimų stulpelių, kiek reikalinga koregavimams atskleisti.</t>
  </si>
  <si>
    <t>Stulpelių D ir E suma. Stulpelio duomenys turi sutapti su RVA duomenimis.</t>
  </si>
  <si>
    <t>RVA priedai, su kurių duomenimis turi sutapti F stulpelio duomenys.</t>
  </si>
  <si>
    <t>E stulpelyje atskleistų koregavimų numeriai.</t>
  </si>
  <si>
    <t>E stulpelyje atskleistų koregavimų turinio ir tikslo aprašymas.</t>
  </si>
  <si>
    <t>NEPASKIRSTOMŲ SĄNAUDŲ SUVESTINĖ</t>
  </si>
  <si>
    <t>NEPASKIRSTOMŲ SĄNAUDŲ POGRUPIS</t>
  </si>
  <si>
    <t>DK SĄSKAITOS</t>
  </si>
  <si>
    <t>NEPASKIRSTOMŲ SĄNAUDŲ SUMA</t>
  </si>
  <si>
    <t>RVA SĄNAUDŲ  POGRUPIS</t>
  </si>
  <si>
    <t>1. Beviltiškų skolų sąnaudos</t>
  </si>
  <si>
    <t>2. Baudų, delspinigių sąnaudos</t>
  </si>
  <si>
    <t>3. Paramos, labdaros sąnaudos</t>
  </si>
  <si>
    <t>3. Tantjemų išmokų, pelno mokesčio, mokesčių nuo dividendų sąnaudos</t>
  </si>
  <si>
    <t>4. Narystės, stojamųjų įmokų sąnaudos, išskyrus sąnaudas dėl teisės aktuose numatyto privalomo dalyvavimo, tiesiogiai susijusio su reguliuojamuoju verslo vienetu</t>
  </si>
  <si>
    <t>5. Palūkanų sąnaudos ir kitos finansinės-investicinės veiklos sąnaudos</t>
  </si>
  <si>
    <t>6. Reprezentacinės sąnaudos, sudarančios daugiau kaip 0,1 proc. atskiro reguliuojamų kainų verslo vieneto sąnaudų, nurodytų Aprašo 28.8–28.15 papunkčiuose</t>
  </si>
  <si>
    <t>7. Reklamos, rinkodaros sąnaudos ir sąnaudos, susijusios su įmonės įvaizdžio kūrimo tikslais, išskyrus vadovaujantis teisės aktais privalomas informavimo veiklos sąnaudas bei Įmonės tinklalapio palaikymą</t>
  </si>
  <si>
    <t>8. Atidėjinių sąnaudos</t>
  </si>
  <si>
    <t>9.1. Sąnaudos įvairioms kultūros, sveikatinimo ir sporto paslaugoms</t>
  </si>
  <si>
    <t>9.2. Pašalpos gimus vaikui, pašalpos mirties atveju, pašalpos už nepilnamečius ir neįgalius šeimos narius</t>
  </si>
  <si>
    <t>9.3. Mokymosi ir papildomų atostogų sąnaudos</t>
  </si>
  <si>
    <t>9.4. Parama profsąjungoms</t>
  </si>
  <si>
    <t>9.5. Kitos išmokos darbuotojams, viršijančios LR darbo kodekse numatytas privalomas išmokas (kai darbo sutartis nutraukiama šalių susitarimu, sąnaudas, viršijančias darbo sutarties nutraukimo darbdavio iniciatyva be darbuotojo kaltės atveju Darbo kodekse numatytas privalomas išmokas)</t>
  </si>
  <si>
    <t>DU sąrašas</t>
  </si>
  <si>
    <t>10.1. Mokymų dalyvių ir svečių maitinimo, salių nuomos, konkursų, parodų, įvairių renginių, nesusijusių su reguliuojamosios veiklos vykdymu, organizavimo sąnaudos</t>
  </si>
  <si>
    <t>10.2. Žalos atlyginimo, išskyrus dėl gamtos stichijų ar force majeure aplinkybių, vartotojų patirtų nuostolių atlyginimo, kitas panašaus pobūdžio sąnaudos</t>
  </si>
  <si>
    <t>10.3. Dovanų pirkimo sąnaudos</t>
  </si>
  <si>
    <t>10.4. Sporto salių ir kaimo turizmo teikiamų paslaugų bei kitų panašaus pobūdžio paslaugų, susijusių su rekreacija, įsigijimo sąnaudos</t>
  </si>
  <si>
    <t>11. Sąnaudos, patirtos dėl Įmonės neteisėtų veiksmų ar neveikimo (pavyzdžiui, kompensacijos dėl nelaimingų atsitikimų darbe, kompensacijos už darbuotojo patirtą žalą (nuostolius) dėl profesinės ligos, sužalojimo, kompensacijos, kai pažeidžiami darbuotojo turtiniai interesai dėl neteisėto darbo sutarties sąlygų pakeitimo, nušalinimo nuo darbo ar atleidimo iš darbo ir kiti Įmonės neteisėti veiksmai ar neveikimas)</t>
  </si>
  <si>
    <t>12. Darbuotojų gyvybės draudimo sąnaudos ir papildomo draudimo sąnaudas, kai draudžiamieji įvykiai kyla iš neteisėtų Įmonės veiksmų, t. y. kai draudžiamasis įvykis atsiranda dėl Įmonės padarytų teisės aktų pažeidimų arba pareigų pažeidimų, aplaidumo, klaidų, netikslumų, neteisėtų veiksmų, neveikimo, kuriuos atliko apdrausti darbuotojai ar Ūkio subjektas (pvz., vadovų civilinės atsakomybės draudimas, darbdavio draudimas nuo nelaimingų atsitikimų darbe ir pan.), išskyrus darbuotojų, dirbančių pavojingus darbus ir (ar) su potencialiai pavojingais įrenginiais, draudimo nuo nelaimingų atsitikimų darbe sąnaudas</t>
  </si>
  <si>
    <t>13. Koncesijos, šilumos ūkio turto nuomos užmokesčių (mokesčių) sąnaudos, nesusijusios su reguliuojamų kainų paslaugų (produktų) teikimu, t. y. sąnaudos, kurios nebūtų susidariusios, jeigu reguliuojamą veiklą vykdytų turto savininkas</t>
  </si>
  <si>
    <t>X.1., XIV.2.</t>
  </si>
  <si>
    <t>14. Likviduoto, nurašyto, esančio atsargose, nenaudojamo (užkonservuoto) ilgalaikio turto nusidėvėjimo bei palaikymo sąnaudas (išskyrus užkonservuoto turto palaikymo sąnaudas, jei Ūkio subjektas pateikia ekonominį ar teisinį pagrindimą dėl turto užkonservavimo pagrįstumo) bei išnuomoto (išskyrus Aprašo 22 punkte nurodytą atvejį) ar panaudos teisėmis perduoto kitam ūkio subjektui ilgalaikio turto sąnaudas ir išsinuomoto, Ūkio subjektui neatlygintinai (nemokamai) perduoto, panaudos teisėmis naudojamo turto nusidėvėjimo sąnaudos, išskyrus Aprašo 26 punkte nurodytą atvejį;</t>
  </si>
  <si>
    <t>15. Nebaigtos statybos ilgalaikio turto sąnaudos</t>
  </si>
  <si>
    <t>23. Nurašyto į sąnaudas ilgalaikio turto vertė</t>
  </si>
  <si>
    <t>Kitos nepaskirstomos sąnaudos</t>
  </si>
  <si>
    <t>Turto sąrašas</t>
  </si>
  <si>
    <t>Nepaskirstomų sąnaudų pogrupis pagal Aprašo 41 punkto papunktį.</t>
  </si>
  <si>
    <t>DK sąnaudų sąskaitų, kuriose apskaitomos konkrečios nepaskirstomos sąnaudos, numeriai (nurodoma ir tais atvejais, kai D stulpelio reikšmė lygi 0)</t>
  </si>
  <si>
    <t>Ataskaitinio laikotarpio nepaskirstomų sąnaudų suma, atitinkanti DK ir RVA priedų duomenis.</t>
  </si>
  <si>
    <t>RVA sąnaudų pogrupis (-iai), kur ataskaitiniu laikotarpiu apskaitytos nepaskirstomos sąnaudos.</t>
  </si>
  <si>
    <t>RVA priedai, su kurių duomenimis turi sutapti D stulpelio duomenys.</t>
  </si>
  <si>
    <t>Reguliuojamosios veiklos ataskaitų patikros techninės užduoties 3.4 priedas</t>
  </si>
  <si>
    <t>PIRMINIO PRISKYRIMO SUVESTINĖ</t>
  </si>
  <si>
    <t>SĄNAUDŲ KATEGORIJA</t>
  </si>
  <si>
    <t>SĄNAUDŲ PIRMINIS PRISKYRIMAS</t>
  </si>
  <si>
    <t>DK (DIMENSIJOS) SĄSAJA</t>
  </si>
  <si>
    <t>Tiesioginės sąnaudos</t>
  </si>
  <si>
    <t>Šilumos gamybos VV</t>
  </si>
  <si>
    <t>Šilumos (produkto) gamyba - katilinės</t>
  </si>
  <si>
    <t>RVA 6 PRIEDAS</t>
  </si>
  <si>
    <t>Šilumos (produkto) gamyba - kogeneracija'</t>
  </si>
  <si>
    <t>Šilumos poreikio piko pajėgumų ir rezervinės galios užtikrinimas - katilinės</t>
  </si>
  <si>
    <t>Šilumos poreikio piko pajėgumų ir rezervinės galios užtikrinimas - kogeneracija</t>
  </si>
  <si>
    <t>Šilumos perdavimo VV</t>
  </si>
  <si>
    <t>Šilumos perdavimas centralizuoto šilumos tiekimo sistemos tinklais</t>
  </si>
  <si>
    <t xml:space="preserve">Balansavimas centralizuoto šilumos tiekimo sistemoje </t>
  </si>
  <si>
    <t>Termofikato pardavimas</t>
  </si>
  <si>
    <t>Mažmeninio aptarnavimo VV</t>
  </si>
  <si>
    <t>Mažmeninis aptarnavimas</t>
  </si>
  <si>
    <t>Karšto vandens tiekimo VV</t>
  </si>
  <si>
    <t xml:space="preserve">Karšto vandens tiekimas (ruošimas ir vartotojų mažmeninis aptarnavimas) </t>
  </si>
  <si>
    <t xml:space="preserve">Karšto vandens temperatūros palaikymas
</t>
  </si>
  <si>
    <t>Karšto vandens apskaitos prietaisų aptarnavimas</t>
  </si>
  <si>
    <t>Neatsiskaitomųjų šilumos apskaitos prietaisų aptarnavimo veiklos VV</t>
  </si>
  <si>
    <t xml:space="preserve">... paslauga (produktas) </t>
  </si>
  <si>
    <t>Pastatų šildymo ir karšto vandens sistemų priežiūros VV</t>
  </si>
  <si>
    <t>Pastatų šildymo ir karšto vandens sistemų einamoji priežiūra</t>
  </si>
  <si>
    <t>Pastatų šildymo ir karšto vandens sistemų rekonstrukcija</t>
  </si>
  <si>
    <t>Prekybos apyvartiniais taršos leidimais ir su ja susijusios veiklos VV</t>
  </si>
  <si>
    <t>Kitos reguliuojamosios veiklos VV</t>
  </si>
  <si>
    <t>Elektros gamyba</t>
  </si>
  <si>
    <t>Nereguliuojamosios veiklos VV</t>
  </si>
  <si>
    <t>Kita 1</t>
  </si>
  <si>
    <t>Kita 2</t>
  </si>
  <si>
    <t>Kita 3</t>
  </si>
  <si>
    <t>Kita 4</t>
  </si>
  <si>
    <t>Netiesioginės sąnaudos</t>
  </si>
  <si>
    <t xml:space="preserve">Netiesioginės sąnaudos paskirstomos paslaugoms nenaudojant sąnaudų centrų </t>
  </si>
  <si>
    <t>RVA 7-8 PRIEDAS</t>
  </si>
  <si>
    <t>Netaikoma</t>
  </si>
  <si>
    <t>Bendrosios sąnaudos</t>
  </si>
  <si>
    <t>RVA 11 PRIEDAS</t>
  </si>
  <si>
    <t>Nepaskirstomos sąnaudos</t>
  </si>
  <si>
    <t>RVA 5 PRIEDAS</t>
  </si>
  <si>
    <t>Nepriskirta*</t>
  </si>
  <si>
    <t>-</t>
  </si>
  <si>
    <t>(netaikoma)</t>
  </si>
  <si>
    <t>Sąnaudų kategorija</t>
  </si>
  <si>
    <t>Pirminis priskyrimas: Įmonės teikiamų paslaugų ir sistemų sąrašas (tiesioginės sąnaudos), sąnaudų centrų ir kitų netiesiogiai skirstomų grupių sąrašas (netiesioginės sąnaudos), bendro veiklos palaikymo sąnaudos (bendrosios sąnaudos), nepaskirstomos sąnaudos.</t>
  </si>
  <si>
    <t>Tiesioginėms sąnaudoms: paslaugų sąrašas nurodomas kiekvienos Centralizuoto šilumos tiekimo (CŠT) sistemos lygmeniu.</t>
  </si>
  <si>
    <t>Netiesioginėms sąnaudoms: sąnaudos, kurių paskirstymui naudojami skirtingi paskirstymo kriterijai, turi būti atskleidžiamos atskirose eilutėse.</t>
  </si>
  <si>
    <t>Įmonė gali įsiterpti papildomų eilučių, kiek tai reikalinga pirminio priskyrimo informacijai atskleisti.</t>
  </si>
  <si>
    <t>Bendru atveju turi atitikti RAS aprašo informaciją.</t>
  </si>
  <si>
    <t>DK sąnaudų sąskaitų ir/arba dimensijų (arba jų kombinacijų) numeriai, naudojami Įmonės apskaitoje pirminiam sąnaudų priskyrimui ARBA nuoroda į RAS aprašo dalį, kurioje pateikiama tokia informacija.</t>
  </si>
  <si>
    <t>1 pvz., Įmonės, naudojančios DK dimensijas, pateikia DK ir/ arba DK dimensijų (pvz., kaštų centrų, vidinių padalinių) numerius</t>
  </si>
  <si>
    <t>2 pvz., Įmonės, nenaudojančios DK dimensijų, pateikia DK sąskaitų numerius</t>
  </si>
  <si>
    <t xml:space="preserve">DK sąnaudų sąskaitų ir/arba dimensijų (arba jų kombinacijų) , nurodytų C stulpelyje, ataskaitinio laikotarpio sąnaudų suma. Stulpelio duomenys turi sutapti su DK ir FA sąnaudų duomenimis. </t>
  </si>
  <si>
    <t>Turi būti galimybė Įmonės apskaitos sistemoje aiškiai identifikuoti ir, esant poreikiui, detalizuoti kiekvieną, D stulpelyje nurodytą, sumą, pvz., formuojant DK sąskaitų (dimensijų) ataskaitą</t>
  </si>
  <si>
    <t>Sąnaudų priskyrimo koregavimai, skirti atskleisti:</t>
  </si>
  <si>
    <t>1) sąnaudų pirminio priskyrimo korekcijas (jei tokios atliktos ruošiant ataskaitinio laikotarpio RVA). Jei pirminis priskyrimas atitinka RAS aprašą, koregavimai neatliekami.</t>
  </si>
  <si>
    <t>K1, K2 koregavimuose atskleidžiamas turto nusivėbėjimo sąnaudų koregavimas, t.y. (K1) buhalterinių turto nusidėvėjimo sąnaudų eliminavimas ir (K2) perskaičiuotų RAS turto nusidėvėjimo sąnaudų įkėlimas</t>
  </si>
  <si>
    <t>Bendru atveju koregavimų stulpelių (išskyrus K1 ir K2) suma turi būti lygi nuliui.</t>
  </si>
  <si>
    <t>Koregavimai nėra skirti netiesioginių sąnaudų galutiniam paskirstymui paslaugoms (tam skirtas 3.5 priedas).</t>
  </si>
  <si>
    <t>Stulpelių D ir E suma</t>
  </si>
  <si>
    <t>Stulpelio duomenys turi sutapti su RVA duomenimis.</t>
  </si>
  <si>
    <t>Reguliuojamosios veiklos ataskaitų patikros techninės užduoties 3.5 priedas</t>
  </si>
  <si>
    <t>PASKIRSTYMO KRITERIJŲ PATIKRA</t>
  </si>
  <si>
    <t>A DALIS. PASKIRSTYMO KRITERIJŲ SĄRAŠAS</t>
  </si>
  <si>
    <t>SĄNAUDŲ CENTRAS</t>
  </si>
  <si>
    <t>SĄNAUDŲ CENTRO VIDINĖ VEIKLA</t>
  </si>
  <si>
    <t>PASKIRSTYMO KRITERIJUS IR MATO VNT.</t>
  </si>
  <si>
    <t>PASKIRSTYMO KRITERIJAUS REIKŠMĖ, IŠ VISO</t>
  </si>
  <si>
    <t>PASKIRSTYMO KRITERIJAUS REIKŠMĖ KONKREČIAI PASLAUGAI</t>
  </si>
  <si>
    <t>ŠILUMOS GAMYBOS VERSLO VIENETAS</t>
  </si>
  <si>
    <t>ŠILUMOS PERDAVIMO VERSLO VIENETAS</t>
  </si>
  <si>
    <t>MAŽMENINIO APTARNAVIMO VERSLO VIENETAS</t>
  </si>
  <si>
    <t>KARŠTO VANDENS TIEKIMO VERSLO VIENETAS</t>
  </si>
  <si>
    <t>NEATSISKAITOMŲJŲ ŠILUMOS APSKAITOS PRIETAISŲ APTARNAVIMO VEIKLOS VERSLO VIENETAS</t>
  </si>
  <si>
    <t>PASTATŲ ŠILDYMO IR KARŠTO VANDENS SISTEMŲ PRIEŽIŪROS VERSLO VIENETAS</t>
  </si>
  <si>
    <t>PREKYBOS APYVARTINIAIS TARŠOS LEIDIMAIS IR SU JA SUSIJUSIOS VEIKLOS VERSLO VIENETAS</t>
  </si>
  <si>
    <t>KITOS REGULIUOJAMOSIOS VEIKLOS VERSLO VIENETAS**</t>
  </si>
  <si>
    <t>NEREGULIUOJAMOSIOS VEIKLOS VERSLO VIENETAS**</t>
  </si>
  <si>
    <t>ŠILUMOS (PRODUKTO) GAMYBA</t>
  </si>
  <si>
    <t>ŠILUMOS POREIKIO PIKO PAJĖGUMŲ IR REZERVINĖS GALIOS UŽTIKRINIMAS</t>
  </si>
  <si>
    <t>ŠILUMOS PERDAVIMAS CENTRALIZUOTO ŠILUMOS TIEKIMO SISTEMOS TINKLAIS</t>
  </si>
  <si>
    <t xml:space="preserve">BALANSAVIMAS CENTRALIZUOTO ŠILUMOS TIEKIMO SISTEMOJE </t>
  </si>
  <si>
    <t>TERMOFIKATO PARDAVIMAS</t>
  </si>
  <si>
    <t xml:space="preserve">... PASLAUGA (PRODUKTAS) </t>
  </si>
  <si>
    <t xml:space="preserve">KARŠTO VANDENS TIEKIMAS (RUOŠIMAS IR VARTOTOJŲ MAŽMENINIS APTARNAVIMAS) </t>
  </si>
  <si>
    <t>KARŠTO VANDENS TEMPERATŪROS PALAIKYMAS</t>
  </si>
  <si>
    <t>KARŠTO VANDENS APSKAITOS PRIETAISŲ APTARNAVIMAS</t>
  </si>
  <si>
    <t>PASTATŲ ŠILDYMO IR KARŠTO VANDENS SISTEMŲ EINAMOJI PRIEŽIŪRA</t>
  </si>
  <si>
    <t>PASTATŲ ŠILDYMO IR KARŠTO VANDENS SISTEMŲ REKONSTRUKCIJA</t>
  </si>
  <si>
    <t>KATILINIŲ IR ELEKTRODINIŲ KATILINIŲ KOLEKTORIUOSE</t>
  </si>
  <si>
    <t>KOGENERACINĖSE JĖGAINĖSE</t>
  </si>
  <si>
    <t>Infrastrukūros eksploatacija</t>
  </si>
  <si>
    <t>Transporto priemonių/mechanizmų kuro sąnaudų paskirstymas</t>
  </si>
  <si>
    <t>Tiesiogiai ir netiesiogiai priskirtos pastovios sąnaudos</t>
  </si>
  <si>
    <t>B DALIS. PASKIRSTYMO PATIKRINIMAS</t>
  </si>
  <si>
    <t>SĄNAUDŲ SUMA IŠ VISO</t>
  </si>
  <si>
    <t>SĄNAUDŲ SUMA KONKREČIAI PASLAUGAI</t>
  </si>
  <si>
    <t>RVA 8 PR.</t>
  </si>
  <si>
    <t>Bendrosios sąnaudos (iš viso)</t>
  </si>
  <si>
    <t>RVA 11 PR.</t>
  </si>
  <si>
    <t>Įmonės naudojamas sąnaudų centrų (netiesiogiai skirstomų sąnaudų grupių) sąrašas. Papildomai atskira eilute nurodomos Bendrosios sąnaudos.</t>
  </si>
  <si>
    <t>Netiesioginių sąnaudų atveju, sąnaudos, kurių paskirstymui naudojami skirtingi paskirstymo kriterijai, turi būti atskleidžiamos atskirose eilutėse.</t>
  </si>
  <si>
    <t>Turi atitikti RAS aprašo informaciją.</t>
  </si>
  <si>
    <t>Įmonės ataskaitiniu laikotarpiu naudotų paskirstymo kriterijų sąrašas: pavadinimas ir mato vienetas.</t>
  </si>
  <si>
    <t>Turi atitikti kartu su RVA teikiamo Paskirstymo kriterijų sąrašo informaciją.</t>
  </si>
  <si>
    <t>Įmonės ataskaitiniu laikotarpiu naudotų paskirstymo kriterijų suminės reikšmės.</t>
  </si>
  <si>
    <t>Turi sutapti su D stulpelių suma.</t>
  </si>
  <si>
    <t xml:space="preserve">Įmonės ataskaitiniu laikotarpiu naudotų paskirstymo kriterijų reikšmės kiekvienai paslaugai konkrečioje sistemoje. </t>
  </si>
  <si>
    <t>Paslaugų sąrašas detalizuojamas kiekvienos Centralizuoto šilumos tiekimo (CŠT) sistemos lygmeniu.</t>
  </si>
  <si>
    <t>Sąnaudų centrui (netiesiogiai skirstomų sąnaudų grupėms) priskirta sąnaudų suma, kuri skirstoma naudojant paskirstymo kriterijus.</t>
  </si>
  <si>
    <t>Kiekvieno sąnaudų centro (netiesiogiai skirstomų sąnaudų grupės) suma turi sutapti su RVA informacija.</t>
  </si>
  <si>
    <t>Kiekvieno sąnaudų centro (netiesiogiai skirstomų sąnaudų grupės) sąnaudų suma, paskirstyta konkrečiai paslaugai konkrečioje sistemoje, naudojant paskirstymo kriterijus</t>
  </si>
  <si>
    <t>Turi atitikti E stulpelio dalį, lygią D stulelyje nurodytai paskirstymo kriterijaus reikšmei (F = E ÷ C × D)</t>
  </si>
  <si>
    <t>F stulpelio duomenys paslaugų ir sistemų lygmeniu turi sutapti su RVA duomenimis.</t>
  </si>
  <si>
    <t xml:space="preserve">600001 600011 600013 600015 600016 600019 600020 600023 600024 60003 60004 60007 60008 60009 610010 610012 610014 610015 610017 610024 610028 610034 610036 610037 61004 62052 62057 62058 620571 620581 620602 620603 620605 620607 620608  </t>
  </si>
  <si>
    <t xml:space="preserve">                                    </t>
  </si>
  <si>
    <t xml:space="preserve">610032 62059                                   </t>
  </si>
  <si>
    <t xml:space="preserve">60005                                    </t>
  </si>
  <si>
    <t xml:space="preserve">620601 620606                                   </t>
  </si>
  <si>
    <t xml:space="preserve">62054 62055                                   </t>
  </si>
  <si>
    <t xml:space="preserve">60006 610029 61007 61008 62056                                </t>
  </si>
  <si>
    <t xml:space="preserve">610001 6313                                   </t>
  </si>
  <si>
    <t xml:space="preserve">600017 610002 610003 610011 610013 610020 61003 610031 61005 61009 6200 6204 6322                        </t>
  </si>
  <si>
    <t xml:space="preserve">610026 610027 610038 6312 6317 6318 6319 6321                             </t>
  </si>
  <si>
    <t>Netiesioginės sąnaudos (iš viso)</t>
  </si>
  <si>
    <t>Reguliuojamosios veiklos ataskaitų patikros techninės užduoties 3.1 priedas</t>
  </si>
  <si>
    <t xml:space="preserve">                                                                                        </t>
  </si>
  <si>
    <t xml:space="preserve">600001                                                                                        </t>
  </si>
  <si>
    <t xml:space="preserve">60004                                                                                        </t>
  </si>
  <si>
    <t xml:space="preserve">60005                                                                                        </t>
  </si>
  <si>
    <t xml:space="preserve">60006 610029 61007 61008 62056                                                                                    </t>
  </si>
  <si>
    <t xml:space="preserve">600011                                                                                        </t>
  </si>
  <si>
    <t xml:space="preserve">600013                                                                                        </t>
  </si>
  <si>
    <t xml:space="preserve">60003                                                                                        </t>
  </si>
  <si>
    <t xml:space="preserve">62054 62055                                                                                       </t>
  </si>
  <si>
    <t xml:space="preserve">610011 620601                                                                                       </t>
  </si>
  <si>
    <t xml:space="preserve">610028                                                                                        </t>
  </si>
  <si>
    <t xml:space="preserve">600016                                                                                        </t>
  </si>
  <si>
    <t xml:space="preserve">600019 62059 620606                                                                                      </t>
  </si>
  <si>
    <t xml:space="preserve">60009                                                                                        </t>
  </si>
  <si>
    <t xml:space="preserve">600015 600023 60007 610010 610034 610036 62052 62057 620571 620602 620605 620607                                                                             </t>
  </si>
  <si>
    <t xml:space="preserve">600024 60008 610012 610024 610037 62058 620581 620603 620608                                                                                </t>
  </si>
  <si>
    <t xml:space="preserve">61003                                                                                        </t>
  </si>
  <si>
    <t xml:space="preserve">61005                                                                                        </t>
  </si>
  <si>
    <t xml:space="preserve">610026                                                                                        </t>
  </si>
  <si>
    <t xml:space="preserve">610015                                                                                        </t>
  </si>
  <si>
    <t xml:space="preserve">610014                                                                                        </t>
  </si>
  <si>
    <t xml:space="preserve">610017                                                                                        </t>
  </si>
  <si>
    <t xml:space="preserve">6313                                                                                        </t>
  </si>
  <si>
    <t xml:space="preserve">610032                                                                                        </t>
  </si>
  <si>
    <t xml:space="preserve">600020 610020                                                                                       </t>
  </si>
  <si>
    <t xml:space="preserve">6317 6318 6319 6321                                                                                     </t>
  </si>
  <si>
    <t xml:space="preserve">610002 6200                                                                                       </t>
  </si>
  <si>
    <t xml:space="preserve">610003                                                                                        </t>
  </si>
  <si>
    <t xml:space="preserve">61009                                                                                        </t>
  </si>
  <si>
    <t xml:space="preserve">600017 610013 61004                                                                                      </t>
  </si>
  <si>
    <t xml:space="preserve">610001                                                                                        </t>
  </si>
  <si>
    <t xml:space="preserve">610031                                                                                        </t>
  </si>
  <si>
    <t xml:space="preserve">610027                                                                                        </t>
  </si>
  <si>
    <t xml:space="preserve">610038 6312                                                                                       </t>
  </si>
  <si>
    <t xml:space="preserve">6204 6322                                                                                       </t>
  </si>
  <si>
    <t>UAB Ignalinos šilumos tinklai</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</si>
</sst>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 _€_-;\-* #,##0.00\ _€_-;_-* &quot;-&quot;??\ _€_-;_-@_-"/>
    <numFmt numFmtId="164" formatCode="#,##0;\-#,##0;\-"/>
    <numFmt numFmtId="165" formatCode="_-* #,##0.00\ _L_t_-;\-* #,##0.00\ _L_t_-;_-* &quot;-&quot;??\ _L_t_-;_-@_-"/>
    <numFmt numFmtId="166" formatCode="_-* #,##0\ _L_t_-;\-* #,##0\ _L_t_-;_-* &quot;-&quot;??\ _L_t_-;_-@_-"/>
    <numFmt numFmtId="167" formatCode="0.0%"/>
    <numFmt numFmtId="168" formatCode="0.000"/>
    <numFmt numFmtId="169" formatCode="#,##0\ ;\-#,##0\ ;\-"/>
    <numFmt numFmtId="170" formatCode="#,##0.00\ ;\-#,##0.00\ ;\-"/>
    <numFmt numFmtId="171" formatCode="#,##0.00;\-#,##0.00;\-"/>
  </numFmts>
  <fonts count="13" x14ac:knownFonts="1">
    <font>
      <sz val="11"/>
      <color theme="1"/>
      <name val="Calibri"/>
      <family val="2"/>
      <charset val="186"/>
      <scheme val="minor"/>
    </font>
    <font>
      <sz val="11"/>
      <color theme="1"/>
      <name val="Calibri"/>
      <family val="2"/>
      <charset val="186"/>
      <scheme val="minor"/>
    </font>
    <font>
      <u/>
      <sz val="11"/>
      <color theme="10"/>
      <name val="Calibri"/>
      <family val="2"/>
      <charset val="186"/>
    </font>
    <font>
      <sz val="10"/>
      <name val="Arial"/>
      <family val="2"/>
      <charset val="186"/>
    </font>
    <font>
      <sz val="10"/>
      <name val="Times New Roman"/>
      <family val="1"/>
      <charset val="186"/>
    </font>
    <font>
      <sz val="10"/>
      <color rgb="FFFF0000"/>
      <name val="Times New Roman"/>
      <family val="1"/>
      <charset val="186"/>
    </font>
    <font>
      <b/>
      <sz val="10"/>
      <name val="Times New Roman"/>
      <family val="1"/>
      <charset val="186"/>
    </font>
    <font>
      <sz val="10"/>
      <color theme="0" tint="-0.499984740745262"/>
      <name val="Times New Roman"/>
      <family val="1"/>
      <charset val="186"/>
    </font>
    <font>
      <sz val="10"/>
      <color theme="1"/>
      <name val="Times New Roman"/>
      <family val="1"/>
      <charset val="186"/>
    </font>
    <font>
      <b/>
      <sz val="10"/>
      <color theme="1"/>
      <name val="Times New Roman"/>
      <family val="1"/>
      <charset val="186"/>
    </font>
    <font>
      <sz val="8"/>
      <color theme="1"/>
      <name val="Times New Roman"/>
      <family val="1"/>
      <charset val="186"/>
    </font>
    <font>
      <u/>
      <sz val="10"/>
      <color theme="10"/>
      <name val="Times New Roman"/>
      <family val="1"/>
      <charset val="186"/>
    </font>
    <font>
      <i/>
      <sz val="10"/>
      <name val="Times New Roman"/>
      <family val="1"/>
      <charset val="186"/>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D9D9D9"/>
        <bgColor indexed="64"/>
      </patternFill>
    </fill>
  </fills>
  <borders count="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alignment vertical="top"/>
      <protection locked="0"/>
    </xf>
    <xf numFmtId="0" fontId="1" fillId="0" borderId="0"/>
    <xf numFmtId="0" fontId="1" fillId="0" borderId="0"/>
    <xf numFmtId="0" fontId="3" fillId="0" borderId="0"/>
    <xf numFmtId="0" fontId="1" fillId="0" borderId="0"/>
    <xf numFmtId="0" fontId="1" fillId="0" borderId="0"/>
    <xf numFmtId="0" fontId="1" fillId="0" borderId="0"/>
    <xf numFmtId="0" fontId="1" fillId="0" borderId="0"/>
  </cellStyleXfs>
  <cellXfs count="260">
    <xf numFmtId="0" fontId="0" fillId="0" borderId="0" xfId="0"/>
    <xf numFmtId="0" fontId="4" fillId="2" borderId="0" xfId="4" applyFont="1" applyFill="1"/>
    <xf numFmtId="0" fontId="5" fillId="2" borderId="0" xfId="4" applyFont="1" applyFill="1"/>
    <xf numFmtId="0" fontId="6" fillId="2" borderId="0" xfId="4" applyFont="1" applyFill="1"/>
    <xf numFmtId="0" fontId="4" fillId="2" borderId="0" xfId="4" applyFont="1" applyFill="1" applyAlignment="1">
      <alignment vertical="top" wrapText="1"/>
    </xf>
    <xf numFmtId="0" fontId="6" fillId="2" borderId="0" xfId="4" applyFont="1" applyFill="1" applyAlignment="1">
      <alignment vertical="top"/>
    </xf>
    <xf numFmtId="0" fontId="6" fillId="3" borderId="3" xfId="4" applyFont="1" applyFill="1" applyBorder="1" applyAlignment="1">
      <alignment horizontal="center" vertical="center"/>
    </xf>
    <xf numFmtId="0" fontId="6" fillId="3" borderId="3" xfId="4" applyFont="1" applyFill="1" applyBorder="1" applyAlignment="1">
      <alignment horizontal="center" vertical="center" wrapText="1"/>
    </xf>
    <xf numFmtId="0" fontId="6" fillId="3" borderId="3" xfId="4" applyFont="1" applyFill="1" applyBorder="1" applyAlignment="1">
      <alignment horizontal="center" vertical="top" wrapText="1"/>
    </xf>
    <xf numFmtId="0" fontId="4" fillId="2" borderId="3" xfId="4" applyFont="1" applyFill="1" applyBorder="1" applyAlignment="1">
      <alignment vertical="top"/>
    </xf>
    <xf numFmtId="0" fontId="4" fillId="2" borderId="3" xfId="4" applyFont="1" applyFill="1" applyBorder="1" applyAlignment="1">
      <alignment horizontal="left" vertical="top" wrapText="1"/>
    </xf>
    <xf numFmtId="0" fontId="4" fillId="2" borderId="3" xfId="0" applyNumberFormat="1" applyFont="1" applyFill="1" applyBorder="1" applyAlignment="1">
      <alignment horizontal="center" vertical="center"/>
    </xf>
    <xf numFmtId="3" fontId="4" fillId="2" borderId="3" xfId="4" applyNumberFormat="1" applyFont="1" applyFill="1" applyBorder="1" applyAlignment="1">
      <alignment horizontal="center" vertical="center"/>
    </xf>
    <xf numFmtId="0" fontId="4" fillId="2" borderId="3" xfId="4" applyFont="1" applyFill="1" applyBorder="1" applyAlignment="1">
      <alignment horizontal="center" vertical="center"/>
    </xf>
    <xf numFmtId="0" fontId="4" fillId="2" borderId="3" xfId="4" applyFont="1" applyFill="1" applyBorder="1" applyAlignment="1">
      <alignment horizontal="center" vertical="center" wrapText="1"/>
    </xf>
    <xf numFmtId="0" fontId="4" fillId="2" borderId="4" xfId="4" applyFont="1" applyFill="1" applyBorder="1" applyAlignment="1">
      <alignment horizontal="center" vertical="center"/>
    </xf>
    <xf numFmtId="0" fontId="4" fillId="2" borderId="4" xfId="4" applyFont="1" applyFill="1" applyBorder="1" applyAlignment="1">
      <alignment vertical="top"/>
    </xf>
    <xf numFmtId="0" fontId="4" fillId="2" borderId="4" xfId="4" applyFont="1" applyFill="1" applyBorder="1" applyAlignment="1">
      <alignment horizontal="left" vertical="top" wrapText="1"/>
    </xf>
    <xf numFmtId="0" fontId="4" fillId="3" borderId="3" xfId="4" applyFont="1" applyFill="1" applyBorder="1" applyAlignment="1">
      <alignment horizontal="center" vertical="top"/>
    </xf>
    <xf numFmtId="0" fontId="4" fillId="2" borderId="5" xfId="4" applyFont="1" applyFill="1" applyBorder="1" applyAlignment="1">
      <alignment vertical="top"/>
    </xf>
    <xf numFmtId="0" fontId="4" fillId="2" borderId="5" xfId="4" applyFont="1" applyFill="1" applyBorder="1" applyAlignment="1">
      <alignment horizontal="left" vertical="top" wrapText="1"/>
    </xf>
    <xf numFmtId="0" fontId="4" fillId="3" borderId="3" xfId="4" applyFont="1" applyFill="1" applyBorder="1"/>
    <xf numFmtId="0" fontId="6" fillId="3" borderId="3" xfId="4" applyFont="1" applyFill="1" applyBorder="1" applyAlignment="1">
      <alignment horizontal="right" vertical="top" wrapText="1"/>
    </xf>
    <xf numFmtId="3" fontId="6" fillId="3" borderId="3" xfId="4" applyNumberFormat="1" applyFont="1" applyFill="1" applyBorder="1" applyAlignment="1">
      <alignment vertical="center"/>
    </xf>
    <xf numFmtId="0" fontId="6" fillId="2" borderId="6" xfId="4" applyFont="1" applyFill="1" applyBorder="1"/>
    <xf numFmtId="0" fontId="6" fillId="2" borderId="7" xfId="4" applyFont="1" applyFill="1" applyBorder="1"/>
    <xf numFmtId="0" fontId="4" fillId="2" borderId="7" xfId="4" applyFont="1" applyFill="1" applyBorder="1"/>
    <xf numFmtId="0" fontId="4" fillId="2" borderId="8" xfId="4" applyFont="1" applyFill="1" applyBorder="1"/>
    <xf numFmtId="0" fontId="4" fillId="2" borderId="9" xfId="4" applyFont="1" applyFill="1" applyBorder="1" applyAlignment="1">
      <alignment horizontal="center"/>
    </xf>
    <xf numFmtId="0" fontId="4" fillId="2" borderId="10" xfId="4" applyFont="1" applyFill="1" applyBorder="1"/>
    <xf numFmtId="0" fontId="4" fillId="2" borderId="11" xfId="4" applyFont="1" applyFill="1" applyBorder="1" applyAlignment="1">
      <alignment horizontal="center"/>
    </xf>
    <xf numFmtId="0" fontId="4" fillId="2" borderId="12" xfId="4" applyFont="1" applyFill="1" applyBorder="1"/>
    <xf numFmtId="0" fontId="4" fillId="2" borderId="13" xfId="4" applyFont="1" applyFill="1" applyBorder="1"/>
    <xf numFmtId="3" fontId="4" fillId="2" borderId="0" xfId="4" applyNumberFormat="1" applyFont="1" applyFill="1"/>
    <xf numFmtId="0" fontId="5" fillId="2" borderId="0" xfId="4" applyFont="1" applyFill="1" applyAlignment="1">
      <alignment vertical="top" wrapText="1"/>
    </xf>
    <xf numFmtId="0" fontId="7" fillId="2" borderId="0" xfId="4" applyFont="1" applyFill="1"/>
    <xf numFmtId="0" fontId="4" fillId="2" borderId="0" xfId="4" applyFont="1" applyFill="1" applyAlignment="1">
      <alignment horizontal="left"/>
    </xf>
    <xf numFmtId="0" fontId="4" fillId="2" borderId="0" xfId="4" applyFont="1" applyFill="1" applyAlignment="1">
      <alignment horizontal="center" vertical="center"/>
    </xf>
    <xf numFmtId="0" fontId="8" fillId="2" borderId="0" xfId="0" applyFont="1" applyFill="1" applyAlignment="1">
      <alignment wrapText="1"/>
    </xf>
    <xf numFmtId="9" fontId="4" fillId="2" borderId="0" xfId="2" applyFont="1" applyFill="1" applyAlignment="1">
      <alignment horizontal="center" vertical="center"/>
    </xf>
    <xf numFmtId="166" fontId="4" fillId="2" borderId="0" xfId="2" applyNumberFormat="1" applyFont="1" applyFill="1" applyAlignment="1">
      <alignment horizontal="center" vertical="center"/>
    </xf>
    <xf numFmtId="0" fontId="6" fillId="3" borderId="4" xfId="4" applyFont="1" applyFill="1" applyBorder="1" applyAlignment="1">
      <alignment horizontal="center" vertical="center"/>
    </xf>
    <xf numFmtId="0" fontId="6" fillId="3" borderId="3" xfId="6" applyFont="1" applyFill="1" applyBorder="1" applyAlignment="1" applyProtection="1">
      <alignment horizontal="left" vertical="center" wrapText="1"/>
      <protection locked="0"/>
    </xf>
    <xf numFmtId="0" fontId="6" fillId="3" borderId="3" xfId="6" applyFont="1" applyFill="1" applyBorder="1" applyAlignment="1" applyProtection="1">
      <alignment vertical="center"/>
      <protection locked="0"/>
    </xf>
    <xf numFmtId="2" fontId="6" fillId="3" borderId="3" xfId="4" applyNumberFormat="1" applyFont="1" applyFill="1" applyBorder="1" applyAlignment="1">
      <alignment horizontal="left" vertical="center"/>
    </xf>
    <xf numFmtId="166" fontId="4" fillId="3" borderId="3" xfId="1" applyNumberFormat="1" applyFont="1" applyFill="1" applyBorder="1" applyAlignment="1">
      <alignment horizontal="right" vertical="center" wrapText="1"/>
    </xf>
    <xf numFmtId="0" fontId="4" fillId="3" borderId="3" xfId="4" applyFont="1" applyFill="1" applyBorder="1" applyAlignment="1">
      <alignment horizontal="center" vertical="center"/>
    </xf>
    <xf numFmtId="0" fontId="4" fillId="3" borderId="3" xfId="4" applyFont="1" applyFill="1" applyBorder="1" applyAlignment="1">
      <alignment horizontal="left" vertical="center"/>
    </xf>
    <xf numFmtId="0" fontId="4" fillId="2" borderId="3" xfId="6" applyFont="1" applyFill="1" applyBorder="1" applyAlignment="1" applyProtection="1">
      <alignment horizontal="left" vertical="center" wrapText="1"/>
      <protection locked="0"/>
    </xf>
    <xf numFmtId="0" fontId="4" fillId="2" borderId="3" xfId="6" applyFont="1" applyFill="1" applyBorder="1" applyAlignment="1" applyProtection="1">
      <alignment vertical="center"/>
      <protection locked="0"/>
    </xf>
    <xf numFmtId="2" fontId="4" fillId="2" borderId="3" xfId="4" applyNumberFormat="1" applyFont="1" applyFill="1" applyBorder="1" applyAlignment="1">
      <alignment horizontal="left" vertical="center"/>
    </xf>
    <xf numFmtId="166" fontId="4" fillId="2" borderId="3" xfId="1" applyNumberFormat="1" applyFont="1" applyFill="1" applyBorder="1" applyAlignment="1">
      <alignment horizontal="right" vertical="center" wrapText="1"/>
    </xf>
    <xf numFmtId="0" fontId="4" fillId="3" borderId="3" xfId="4" applyFont="1" applyFill="1" applyBorder="1" applyAlignment="1">
      <alignment horizontal="center"/>
    </xf>
    <xf numFmtId="0" fontId="4" fillId="2" borderId="3" xfId="4" applyFont="1" applyFill="1" applyBorder="1" applyAlignment="1">
      <alignment horizontal="left"/>
    </xf>
    <xf numFmtId="0" fontId="4" fillId="2" borderId="3" xfId="6" applyFont="1" applyFill="1" applyBorder="1" applyAlignment="1" applyProtection="1">
      <alignment horizontal="left" vertical="center"/>
      <protection locked="0"/>
    </xf>
    <xf numFmtId="0" fontId="4" fillId="2" borderId="1" xfId="6" applyFont="1" applyFill="1" applyBorder="1" applyAlignment="1" applyProtection="1">
      <alignment horizontal="left" vertical="center"/>
    </xf>
    <xf numFmtId="2" fontId="4" fillId="3" borderId="3" xfId="4" applyNumberFormat="1" applyFont="1" applyFill="1" applyBorder="1" applyAlignment="1">
      <alignment horizontal="left" vertical="center"/>
    </xf>
    <xf numFmtId="2" fontId="4" fillId="3" borderId="3" xfId="4" applyNumberFormat="1" applyFont="1" applyFill="1" applyBorder="1" applyAlignment="1">
      <alignment horizontal="left" vertical="center" wrapText="1"/>
    </xf>
    <xf numFmtId="2" fontId="4" fillId="2" borderId="3" xfId="4" applyNumberFormat="1" applyFont="1" applyFill="1" applyBorder="1" applyAlignment="1">
      <alignment horizontal="left" vertical="center" wrapText="1"/>
    </xf>
    <xf numFmtId="0" fontId="4" fillId="3" borderId="14" xfId="4" applyFont="1" applyFill="1" applyBorder="1" applyAlignment="1">
      <alignment vertical="center" wrapText="1"/>
    </xf>
    <xf numFmtId="0" fontId="6" fillId="3" borderId="14" xfId="4" applyFont="1" applyFill="1" applyBorder="1" applyAlignment="1">
      <alignment horizontal="right" vertical="center"/>
    </xf>
    <xf numFmtId="165" fontId="4" fillId="3" borderId="3" xfId="1" applyNumberFormat="1" applyFont="1" applyFill="1" applyBorder="1" applyAlignment="1">
      <alignment horizontal="right" vertical="center" wrapText="1"/>
    </xf>
    <xf numFmtId="0" fontId="9" fillId="2" borderId="6" xfId="0" applyFont="1" applyFill="1" applyBorder="1"/>
    <xf numFmtId="0" fontId="9" fillId="2" borderId="7" xfId="0" applyFont="1" applyFill="1" applyBorder="1" applyAlignment="1"/>
    <xf numFmtId="0" fontId="8" fillId="2" borderId="7" xfId="0" applyFont="1" applyFill="1" applyBorder="1" applyAlignment="1"/>
    <xf numFmtId="0" fontId="8" fillId="2" borderId="7" xfId="0" applyFont="1" applyFill="1" applyBorder="1"/>
    <xf numFmtId="0" fontId="10" fillId="2" borderId="7" xfId="0" applyFont="1" applyFill="1" applyBorder="1"/>
    <xf numFmtId="0" fontId="10" fillId="2" borderId="8" xfId="0" applyFont="1" applyFill="1" applyBorder="1"/>
    <xf numFmtId="0" fontId="10" fillId="2" borderId="0" xfId="0" applyFont="1" applyFill="1"/>
    <xf numFmtId="0" fontId="8" fillId="2" borderId="9" xfId="0" applyFont="1" applyFill="1" applyBorder="1" applyAlignment="1">
      <alignment horizontal="center"/>
    </xf>
    <xf numFmtId="0" fontId="8" fillId="2" borderId="0" xfId="0" applyFont="1" applyFill="1" applyBorder="1" applyAlignment="1"/>
    <xf numFmtId="0" fontId="8" fillId="2" borderId="0" xfId="0" applyFont="1" applyFill="1" applyBorder="1"/>
    <xf numFmtId="0" fontId="10" fillId="2" borderId="0" xfId="0" applyFont="1" applyFill="1" applyBorder="1"/>
    <xf numFmtId="0" fontId="10" fillId="2" borderId="10" xfId="0" applyFont="1" applyFill="1" applyBorder="1"/>
    <xf numFmtId="0" fontId="8" fillId="2" borderId="0" xfId="0" applyFont="1" applyFill="1"/>
    <xf numFmtId="0" fontId="8" fillId="2" borderId="0" xfId="0" applyFont="1" applyFill="1" applyAlignment="1">
      <alignment vertical="center"/>
    </xf>
    <xf numFmtId="0" fontId="8" fillId="2" borderId="11" xfId="0" applyFont="1" applyFill="1" applyBorder="1" applyAlignment="1">
      <alignment horizontal="center"/>
    </xf>
    <xf numFmtId="0" fontId="8" fillId="2" borderId="12" xfId="0" applyFont="1" applyFill="1" applyBorder="1"/>
    <xf numFmtId="0" fontId="10" fillId="2" borderId="12" xfId="0" applyFont="1" applyFill="1" applyBorder="1" applyAlignment="1"/>
    <xf numFmtId="0" fontId="10" fillId="2" borderId="12" xfId="0" applyFont="1" applyFill="1" applyBorder="1"/>
    <xf numFmtId="0" fontId="10" fillId="2" borderId="13" xfId="0" applyFont="1" applyFill="1" applyBorder="1"/>
    <xf numFmtId="0" fontId="8" fillId="2" borderId="0" xfId="4" applyFont="1" applyFill="1" applyAlignment="1">
      <alignment horizontal="left"/>
    </xf>
    <xf numFmtId="0" fontId="8" fillId="2" borderId="0" xfId="4" applyFont="1" applyFill="1"/>
    <xf numFmtId="0" fontId="9" fillId="2" borderId="0" xfId="4" applyFont="1" applyFill="1"/>
    <xf numFmtId="0" fontId="9" fillId="3" borderId="3" xfId="4" applyFont="1" applyFill="1" applyBorder="1" applyAlignment="1">
      <alignment horizontal="center" vertical="center" wrapText="1"/>
    </xf>
    <xf numFmtId="0" fontId="9" fillId="3" borderId="3" xfId="4" applyFont="1" applyFill="1" applyBorder="1" applyAlignment="1">
      <alignment horizontal="center" vertical="center"/>
    </xf>
    <xf numFmtId="0" fontId="4" fillId="2" borderId="3" xfId="4" applyFont="1" applyFill="1" applyBorder="1" applyAlignment="1">
      <alignment vertical="center"/>
    </xf>
    <xf numFmtId="0" fontId="4" fillId="2" borderId="3" xfId="4" applyFont="1" applyFill="1" applyBorder="1" applyAlignment="1">
      <alignment horizontal="left" vertical="center"/>
    </xf>
    <xf numFmtId="1" fontId="4" fillId="2" borderId="3" xfId="4" applyNumberFormat="1" applyFont="1" applyFill="1" applyBorder="1" applyAlignment="1">
      <alignment horizontal="center" vertical="center"/>
    </xf>
    <xf numFmtId="3" fontId="6" fillId="2" borderId="3" xfId="4" applyNumberFormat="1" applyFont="1" applyFill="1" applyBorder="1" applyAlignment="1">
      <alignment vertical="center"/>
    </xf>
    <xf numFmtId="164" fontId="6" fillId="2" borderId="3" xfId="4" applyNumberFormat="1" applyFont="1" applyFill="1" applyBorder="1" applyAlignment="1">
      <alignment vertical="center"/>
    </xf>
    <xf numFmtId="0" fontId="6" fillId="2" borderId="3" xfId="4" applyFont="1" applyFill="1" applyBorder="1" applyAlignment="1">
      <alignment vertical="center"/>
    </xf>
    <xf numFmtId="0" fontId="8" fillId="2" borderId="3" xfId="4" applyFont="1" applyFill="1" applyBorder="1" applyAlignment="1">
      <alignment horizontal="center"/>
    </xf>
    <xf numFmtId="0" fontId="8" fillId="2" borderId="3" xfId="4" applyFont="1" applyFill="1" applyBorder="1"/>
    <xf numFmtId="0" fontId="9" fillId="2" borderId="3" xfId="4" applyFont="1" applyFill="1" applyBorder="1"/>
    <xf numFmtId="0" fontId="4" fillId="3" borderId="3" xfId="4" applyFont="1" applyFill="1" applyBorder="1" applyAlignment="1">
      <alignment vertical="center" wrapText="1"/>
    </xf>
    <xf numFmtId="0" fontId="6" fillId="3" borderId="3" xfId="4" applyFont="1" applyFill="1" applyBorder="1" applyAlignment="1">
      <alignment horizontal="right" vertical="center"/>
    </xf>
    <xf numFmtId="2" fontId="6" fillId="3" borderId="3" xfId="4" applyNumberFormat="1" applyFont="1" applyFill="1" applyBorder="1" applyAlignment="1">
      <alignment horizontal="center" vertical="center"/>
    </xf>
    <xf numFmtId="166" fontId="6" fillId="3" borderId="3" xfId="1" applyNumberFormat="1" applyFont="1" applyFill="1" applyBorder="1" applyAlignment="1">
      <alignment horizontal="right" vertical="center"/>
    </xf>
    <xf numFmtId="166" fontId="8" fillId="2" borderId="0" xfId="4" applyNumberFormat="1" applyFont="1" applyFill="1"/>
    <xf numFmtId="0" fontId="9" fillId="2" borderId="6" xfId="4" applyFont="1" applyFill="1" applyBorder="1" applyAlignment="1">
      <alignment horizontal="center"/>
    </xf>
    <xf numFmtId="0" fontId="9" fillId="2" borderId="7" xfId="4" applyFont="1" applyFill="1" applyBorder="1"/>
    <xf numFmtId="0" fontId="8" fillId="2" borderId="7" xfId="4" applyFont="1" applyFill="1" applyBorder="1"/>
    <xf numFmtId="0" fontId="8" fillId="2" borderId="8" xfId="4" applyFont="1" applyFill="1" applyBorder="1"/>
    <xf numFmtId="0" fontId="8" fillId="2" borderId="9" xfId="4" applyFont="1" applyFill="1" applyBorder="1" applyAlignment="1">
      <alignment horizontal="center"/>
    </xf>
    <xf numFmtId="0" fontId="8" fillId="2" borderId="10" xfId="4" applyFont="1" applyFill="1" applyBorder="1"/>
    <xf numFmtId="0" fontId="8" fillId="2" borderId="11" xfId="4" applyFont="1" applyFill="1" applyBorder="1" applyAlignment="1">
      <alignment horizontal="center"/>
    </xf>
    <xf numFmtId="0" fontId="8" fillId="2" borderId="12" xfId="4" applyFont="1" applyFill="1" applyBorder="1"/>
    <xf numFmtId="0" fontId="8" fillId="2" borderId="13" xfId="4" applyFont="1" applyFill="1" applyBorder="1"/>
    <xf numFmtId="0" fontId="4" fillId="2" borderId="0" xfId="4" applyFont="1" applyFill="1" applyAlignment="1">
      <alignment wrapText="1"/>
    </xf>
    <xf numFmtId="0" fontId="4" fillId="2" borderId="0" xfId="4" applyFont="1" applyFill="1" applyAlignment="1"/>
    <xf numFmtId="0" fontId="4" fillId="2" borderId="0" xfId="4" applyFont="1" applyFill="1" applyAlignment="1">
      <alignment horizontal="left" vertical="center" wrapText="1"/>
    </xf>
    <xf numFmtId="167" fontId="4" fillId="2" borderId="0" xfId="2" applyNumberFormat="1" applyFont="1" applyFill="1" applyAlignment="1">
      <alignment horizontal="center" vertical="center"/>
    </xf>
    <xf numFmtId="168" fontId="4" fillId="2" borderId="0" xfId="4" applyNumberFormat="1" applyFont="1" applyFill="1" applyAlignment="1"/>
    <xf numFmtId="168" fontId="4" fillId="2" borderId="0" xfId="4" applyNumberFormat="1" applyFont="1" applyFill="1"/>
    <xf numFmtId="0" fontId="6" fillId="3" borderId="4" xfId="4" applyFont="1" applyFill="1" applyBorder="1" applyAlignment="1">
      <alignment horizontal="center" vertical="center" wrapText="1"/>
    </xf>
    <xf numFmtId="0" fontId="6" fillId="3" borderId="8" xfId="4" applyFont="1" applyFill="1" applyBorder="1" applyAlignment="1">
      <alignment horizontal="center" vertical="center"/>
    </xf>
    <xf numFmtId="0" fontId="4" fillId="2" borderId="3" xfId="7" applyFont="1" applyFill="1" applyBorder="1" applyAlignment="1">
      <alignment vertical="top"/>
    </xf>
    <xf numFmtId="0" fontId="4" fillId="2" borderId="3" xfId="7" applyFont="1" applyFill="1" applyBorder="1" applyAlignment="1">
      <alignment vertical="center"/>
    </xf>
    <xf numFmtId="0" fontId="4" fillId="2" borderId="3" xfId="7" applyFont="1" applyFill="1" applyBorder="1" applyAlignment="1">
      <alignment vertical="center" wrapText="1"/>
    </xf>
    <xf numFmtId="169" fontId="4" fillId="2" borderId="3" xfId="4" applyNumberFormat="1" applyFont="1" applyFill="1" applyBorder="1"/>
    <xf numFmtId="0" fontId="4" fillId="2" borderId="3" xfId="7" applyFont="1" applyFill="1" applyBorder="1" applyAlignment="1">
      <alignment horizontal="left" vertical="center"/>
    </xf>
    <xf numFmtId="170" fontId="4" fillId="2" borderId="3" xfId="4" applyNumberFormat="1" applyFont="1" applyFill="1" applyBorder="1"/>
    <xf numFmtId="0" fontId="4" fillId="2" borderId="3" xfId="7" applyFont="1" applyFill="1" applyBorder="1" applyAlignment="1">
      <alignment horizontal="left" vertical="top"/>
    </xf>
    <xf numFmtId="0" fontId="4" fillId="2" borderId="3" xfId="4" applyFont="1" applyFill="1" applyBorder="1" applyAlignment="1">
      <alignment horizontal="left" vertical="center" wrapText="1"/>
    </xf>
    <xf numFmtId="0" fontId="4" fillId="3" borderId="3" xfId="7" applyFont="1" applyFill="1" applyBorder="1" applyAlignment="1">
      <alignment vertical="top"/>
    </xf>
    <xf numFmtId="0" fontId="4" fillId="3" borderId="3" xfId="7" applyFont="1" applyFill="1" applyBorder="1" applyAlignment="1">
      <alignment vertical="center"/>
    </xf>
    <xf numFmtId="0" fontId="4" fillId="3" borderId="3" xfId="7" applyFont="1" applyFill="1" applyBorder="1" applyAlignment="1">
      <alignment vertical="center" wrapText="1"/>
    </xf>
    <xf numFmtId="169" fontId="4" fillId="3" borderId="3" xfId="4" applyNumberFormat="1" applyFont="1" applyFill="1" applyBorder="1"/>
    <xf numFmtId="0" fontId="4" fillId="3" borderId="3" xfId="7" applyFont="1" applyFill="1" applyBorder="1" applyAlignment="1">
      <alignment horizontal="left" vertical="center"/>
    </xf>
    <xf numFmtId="0" fontId="4" fillId="3" borderId="3" xfId="7" applyFont="1" applyFill="1" applyBorder="1" applyAlignment="1">
      <alignment horizontal="left" vertical="top"/>
    </xf>
    <xf numFmtId="0" fontId="4" fillId="2" borderId="14" xfId="7" applyFont="1" applyFill="1" applyBorder="1" applyAlignment="1">
      <alignment vertical="center"/>
    </xf>
    <xf numFmtId="169" fontId="4" fillId="2" borderId="14" xfId="4" applyNumberFormat="1" applyFont="1" applyFill="1" applyBorder="1"/>
    <xf numFmtId="169" fontId="4" fillId="2" borderId="3" xfId="4" applyNumberFormat="1" applyFont="1" applyFill="1" applyBorder="1" applyAlignment="1"/>
    <xf numFmtId="0" fontId="4" fillId="3" borderId="1" xfId="4" applyFont="1" applyFill="1" applyBorder="1" applyAlignment="1">
      <alignment vertical="center" wrapText="1"/>
    </xf>
    <xf numFmtId="169" fontId="4" fillId="3" borderId="3" xfId="4" applyNumberFormat="1" applyFont="1" applyFill="1" applyBorder="1" applyAlignment="1">
      <alignment vertical="center"/>
    </xf>
    <xf numFmtId="0" fontId="4" fillId="3" borderId="3" xfId="4" applyFont="1" applyFill="1" applyBorder="1" applyAlignment="1">
      <alignment horizontal="center" vertical="center" wrapText="1"/>
    </xf>
    <xf numFmtId="0" fontId="4" fillId="2" borderId="0" xfId="4" applyFont="1" applyFill="1" applyAlignment="1">
      <alignment vertical="center"/>
    </xf>
    <xf numFmtId="0" fontId="4" fillId="2" borderId="3" xfId="4" applyFont="1" applyFill="1" applyBorder="1" applyAlignment="1">
      <alignment vertical="center" wrapText="1"/>
    </xf>
    <xf numFmtId="0" fontId="4" fillId="2" borderId="1" xfId="4" applyFont="1" applyFill="1" applyBorder="1" applyAlignment="1">
      <alignment vertical="center" wrapText="1"/>
    </xf>
    <xf numFmtId="169" fontId="4" fillId="2" borderId="3" xfId="4" applyNumberFormat="1" applyFont="1" applyFill="1" applyBorder="1" applyAlignment="1">
      <alignment vertical="center"/>
    </xf>
    <xf numFmtId="0" fontId="4" fillId="3" borderId="3" xfId="4" applyFont="1" applyFill="1" applyBorder="1" applyAlignment="1">
      <alignment vertical="top" wrapText="1"/>
    </xf>
    <xf numFmtId="0" fontId="4" fillId="3" borderId="1" xfId="4" applyFont="1" applyFill="1" applyBorder="1"/>
    <xf numFmtId="169" fontId="4" fillId="3" borderId="3" xfId="4" applyNumberFormat="1" applyFont="1" applyFill="1" applyBorder="1" applyAlignment="1">
      <alignment horizontal="center"/>
    </xf>
    <xf numFmtId="0" fontId="12" fillId="3" borderId="3" xfId="4" applyFont="1" applyFill="1" applyBorder="1" applyAlignment="1">
      <alignment horizontal="center" vertical="center" wrapText="1"/>
    </xf>
    <xf numFmtId="169" fontId="6" fillId="3" borderId="3" xfId="4" applyNumberFormat="1" applyFont="1" applyFill="1" applyBorder="1"/>
    <xf numFmtId="170" fontId="6" fillId="3" borderId="3" xfId="4" applyNumberFormat="1" applyFont="1" applyFill="1" applyBorder="1"/>
    <xf numFmtId="2" fontId="4" fillId="2" borderId="0" xfId="4" applyNumberFormat="1" applyFont="1" applyFill="1"/>
    <xf numFmtId="0" fontId="6" fillId="2" borderId="0" xfId="4" applyFont="1" applyFill="1" applyAlignment="1">
      <alignment horizontal="right"/>
    </xf>
    <xf numFmtId="0" fontId="6" fillId="2" borderId="6" xfId="4" applyFont="1" applyFill="1" applyBorder="1" applyAlignment="1">
      <alignment horizontal="center"/>
    </xf>
    <xf numFmtId="0" fontId="4" fillId="2" borderId="7" xfId="4" applyFont="1" applyFill="1" applyBorder="1" applyAlignment="1"/>
    <xf numFmtId="0" fontId="4" fillId="2" borderId="8" xfId="4" applyFont="1" applyFill="1" applyBorder="1" applyAlignment="1">
      <alignment wrapText="1"/>
    </xf>
    <xf numFmtId="0" fontId="4" fillId="2" borderId="10" xfId="4" applyFont="1" applyFill="1" applyBorder="1" applyAlignment="1">
      <alignment wrapText="1"/>
    </xf>
    <xf numFmtId="0" fontId="4" fillId="2" borderId="12" xfId="4" applyFont="1" applyFill="1" applyBorder="1" applyAlignment="1"/>
    <xf numFmtId="0" fontId="4" fillId="2" borderId="13" xfId="4" applyFont="1" applyFill="1" applyBorder="1" applyAlignment="1">
      <alignment wrapText="1"/>
    </xf>
    <xf numFmtId="0" fontId="4" fillId="2" borderId="0" xfId="8" applyFont="1" applyFill="1"/>
    <xf numFmtId="0" fontId="4" fillId="2" borderId="0" xfId="8" applyFont="1" applyFill="1" applyAlignment="1">
      <alignment vertical="center"/>
    </xf>
    <xf numFmtId="0" fontId="4" fillId="2" borderId="0" xfId="8" applyFont="1" applyFill="1" applyAlignment="1">
      <alignment vertical="center" wrapText="1"/>
    </xf>
    <xf numFmtId="0" fontId="6" fillId="2" borderId="0" xfId="8" applyFont="1" applyFill="1"/>
    <xf numFmtId="0" fontId="6" fillId="2" borderId="0" xfId="8" applyFont="1" applyFill="1" applyAlignment="1">
      <alignment vertical="center"/>
    </xf>
    <xf numFmtId="0" fontId="6" fillId="4" borderId="3" xfId="8" applyFont="1" applyFill="1" applyBorder="1" applyAlignment="1">
      <alignment horizontal="center" vertical="center" wrapText="1"/>
    </xf>
    <xf numFmtId="0" fontId="6" fillId="3" borderId="3" xfId="9" applyFont="1" applyFill="1" applyBorder="1" applyAlignment="1">
      <alignment horizontal="center" vertical="center" wrapText="1"/>
    </xf>
    <xf numFmtId="0" fontId="4" fillId="2" borderId="3" xfId="9" applyFont="1" applyFill="1" applyBorder="1" applyAlignment="1">
      <alignment horizontal="left" vertical="center"/>
    </xf>
    <xf numFmtId="166" fontId="6" fillId="2" borderId="3" xfId="1" applyNumberFormat="1" applyFont="1" applyFill="1" applyBorder="1" applyAlignment="1">
      <alignment horizontal="right" vertical="center"/>
    </xf>
    <xf numFmtId="166" fontId="4" fillId="2" borderId="3" xfId="1" applyNumberFormat="1" applyFont="1" applyFill="1" applyBorder="1" applyAlignment="1">
      <alignment horizontal="center" vertical="center"/>
    </xf>
    <xf numFmtId="9" fontId="6" fillId="2" borderId="3" xfId="2" applyFont="1" applyFill="1" applyBorder="1" applyAlignment="1">
      <alignment horizontal="right" vertical="center"/>
    </xf>
    <xf numFmtId="167" fontId="4" fillId="2" borderId="3" xfId="2" applyNumberFormat="1" applyFont="1" applyFill="1" applyBorder="1" applyAlignment="1">
      <alignment horizontal="center" vertical="center"/>
    </xf>
    <xf numFmtId="171" fontId="4" fillId="2" borderId="3" xfId="0" applyNumberFormat="1" applyFont="1" applyFill="1" applyBorder="1" applyAlignment="1">
      <alignment horizontal="center" vertical="center"/>
    </xf>
    <xf numFmtId="10" fontId="4" fillId="2" borderId="3" xfId="2" applyNumberFormat="1" applyFont="1" applyFill="1" applyBorder="1" applyAlignment="1">
      <alignment horizontal="center" vertical="center"/>
    </xf>
    <xf numFmtId="164" fontId="4" fillId="2" borderId="3" xfId="0" applyNumberFormat="1" applyFont="1" applyFill="1" applyBorder="1" applyAlignment="1">
      <alignment horizontal="center" vertical="center"/>
    </xf>
    <xf numFmtId="164" fontId="6" fillId="2" borderId="3" xfId="9" applyNumberFormat="1" applyFont="1" applyFill="1" applyBorder="1" applyAlignment="1">
      <alignment horizontal="right" vertical="center"/>
    </xf>
    <xf numFmtId="3" fontId="6" fillId="2" borderId="3" xfId="9" applyNumberFormat="1" applyFont="1" applyFill="1" applyBorder="1" applyAlignment="1">
      <alignment vertical="center"/>
    </xf>
    <xf numFmtId="164" fontId="4" fillId="2" borderId="3" xfId="9" applyNumberFormat="1" applyFont="1" applyFill="1" applyBorder="1" applyAlignment="1">
      <alignment horizontal="right" vertical="center"/>
    </xf>
    <xf numFmtId="0" fontId="6" fillId="3" borderId="4" xfId="9" applyFont="1" applyFill="1" applyBorder="1" applyAlignment="1">
      <alignment horizontal="center" vertical="center" wrapText="1"/>
    </xf>
    <xf numFmtId="0" fontId="6" fillId="3" borderId="3" xfId="8" applyFont="1" applyFill="1" applyBorder="1" applyAlignment="1">
      <alignment horizontal="center" vertical="center"/>
    </xf>
    <xf numFmtId="0" fontId="4" fillId="2" borderId="1" xfId="9" applyFont="1" applyFill="1" applyBorder="1" applyAlignment="1">
      <alignment horizontal="left" vertical="center" wrapText="1"/>
    </xf>
    <xf numFmtId="0" fontId="4" fillId="2" borderId="1" xfId="9" applyFont="1" applyFill="1" applyBorder="1" applyAlignment="1">
      <alignment horizontal="left" vertical="center"/>
    </xf>
    <xf numFmtId="0" fontId="4" fillId="2" borderId="2" xfId="9" applyFont="1" applyFill="1" applyBorder="1" applyAlignment="1">
      <alignment horizontal="left" vertical="center"/>
    </xf>
    <xf numFmtId="164" fontId="4" fillId="2" borderId="3" xfId="10" applyNumberFormat="1" applyFont="1" applyFill="1" applyBorder="1" applyAlignment="1">
      <alignment horizontal="right" vertical="center"/>
    </xf>
    <xf numFmtId="0" fontId="6" fillId="3" borderId="14" xfId="8" applyFont="1" applyFill="1" applyBorder="1" applyAlignment="1">
      <alignment horizontal="center" vertical="center"/>
    </xf>
    <xf numFmtId="0" fontId="4" fillId="2" borderId="15" xfId="9" applyFont="1" applyFill="1" applyBorder="1" applyAlignment="1">
      <alignment horizontal="left" vertical="center"/>
    </xf>
    <xf numFmtId="0" fontId="4" fillId="3" borderId="3" xfId="8" applyFont="1" applyFill="1" applyBorder="1" applyAlignment="1">
      <alignment horizontal="center" vertical="center"/>
    </xf>
    <xf numFmtId="0" fontId="6" fillId="2" borderId="6" xfId="8" applyFont="1" applyFill="1" applyBorder="1" applyAlignment="1">
      <alignment horizontal="center"/>
    </xf>
    <xf numFmtId="0" fontId="6" fillId="2" borderId="7" xfId="8" applyFont="1" applyFill="1" applyBorder="1"/>
    <xf numFmtId="0" fontId="4" fillId="2" borderId="7" xfId="8" applyFont="1" applyFill="1" applyBorder="1" applyAlignment="1">
      <alignment vertical="center"/>
    </xf>
    <xf numFmtId="0" fontId="4" fillId="2" borderId="8" xfId="8" applyFont="1" applyFill="1" applyBorder="1" applyAlignment="1">
      <alignment vertical="center"/>
    </xf>
    <xf numFmtId="0" fontId="4" fillId="2" borderId="9" xfId="8" applyFont="1" applyFill="1" applyBorder="1" applyAlignment="1">
      <alignment horizontal="center"/>
    </xf>
    <xf numFmtId="0" fontId="4" fillId="2" borderId="10" xfId="8" applyFont="1" applyFill="1" applyBorder="1" applyAlignment="1">
      <alignment vertical="center"/>
    </xf>
    <xf numFmtId="0" fontId="4" fillId="2" borderId="9" xfId="8" applyFont="1" applyFill="1" applyBorder="1" applyAlignment="1">
      <alignment vertical="center"/>
    </xf>
    <xf numFmtId="0" fontId="4" fillId="2" borderId="9" xfId="8" applyFont="1" applyFill="1" applyBorder="1" applyAlignment="1">
      <alignment horizontal="center" vertical="center"/>
    </xf>
    <xf numFmtId="0" fontId="4" fillId="2" borderId="11" xfId="8" applyFont="1" applyFill="1" applyBorder="1" applyAlignment="1">
      <alignment horizontal="center" vertical="center"/>
    </xf>
    <xf numFmtId="0" fontId="4" fillId="2" borderId="12" xfId="8" applyFont="1" applyFill="1" applyBorder="1"/>
    <xf numFmtId="0" fontId="4" fillId="2" borderId="12" xfId="8" applyFont="1" applyFill="1" applyBorder="1" applyAlignment="1">
      <alignment vertical="center"/>
    </xf>
    <xf numFmtId="0" fontId="4" fillId="2" borderId="13" xfId="8" applyFont="1" applyFill="1" applyBorder="1" applyAlignment="1">
      <alignment vertical="center"/>
    </xf>
    <xf numFmtId="0" fontId="11" fillId="2" borderId="1" xfId="3" quotePrefix="1" applyFont="1" applyFill="1" applyBorder="1" applyAlignment="1" applyProtection="1">
      <alignment horizontal="center"/>
    </xf>
    <xf numFmtId="0" fontId="11" fillId="2" borderId="2" xfId="3" quotePrefix="1" applyFont="1" applyFill="1" applyBorder="1" applyAlignment="1" applyProtection="1">
      <alignment horizontal="center"/>
    </xf>
    <xf numFmtId="0" fontId="9" fillId="3" borderId="3" xfId="4" applyFont="1" applyFill="1" applyBorder="1" applyAlignment="1">
      <alignment horizontal="center" vertical="center"/>
    </xf>
    <xf numFmtId="0" fontId="4" fillId="3" borderId="4" xfId="4" applyFont="1" applyFill="1" applyBorder="1" applyAlignment="1">
      <alignment horizontal="center" vertical="top" wrapText="1"/>
    </xf>
    <xf numFmtId="0" fontId="4" fillId="3" borderId="5" xfId="4" applyFont="1" applyFill="1" applyBorder="1" applyAlignment="1">
      <alignment horizontal="center" vertical="top" wrapText="1"/>
    </xf>
    <xf numFmtId="0" fontId="8" fillId="0" borderId="0" xfId="0" applyFont="1" applyAlignment="1">
      <alignment horizontal="left" wrapText="1"/>
    </xf>
    <xf numFmtId="0" fontId="6" fillId="3" borderId="3" xfId="4" applyFont="1" applyFill="1" applyBorder="1" applyAlignment="1">
      <alignment horizontal="center" vertical="center"/>
    </xf>
    <xf numFmtId="166" fontId="6" fillId="3" borderId="4" xfId="1" applyNumberFormat="1" applyFont="1" applyFill="1" applyBorder="1" applyAlignment="1">
      <alignment horizontal="right" vertical="center" wrapText="1"/>
    </xf>
    <xf numFmtId="166" fontId="6" fillId="3" borderId="5" xfId="1" applyNumberFormat="1" applyFont="1" applyFill="1" applyBorder="1" applyAlignment="1">
      <alignment horizontal="right" vertical="center" wrapText="1"/>
    </xf>
    <xf numFmtId="166" fontId="6" fillId="3" borderId="14" xfId="1" applyNumberFormat="1" applyFont="1" applyFill="1" applyBorder="1" applyAlignment="1">
      <alignment horizontal="right" vertical="center" wrapText="1"/>
    </xf>
    <xf numFmtId="0" fontId="4" fillId="2" borderId="4" xfId="4" applyFont="1" applyFill="1" applyBorder="1" applyAlignment="1">
      <alignment vertical="top"/>
    </xf>
    <xf numFmtId="0" fontId="4" fillId="2" borderId="5" xfId="4" applyFont="1" applyFill="1" applyBorder="1" applyAlignment="1">
      <alignment vertical="top"/>
    </xf>
    <xf numFmtId="0" fontId="4" fillId="2" borderId="4" xfId="4" applyFont="1" applyFill="1" applyBorder="1" applyAlignment="1">
      <alignment horizontal="left" vertical="top" wrapText="1"/>
    </xf>
    <xf numFmtId="0" fontId="4" fillId="2" borderId="5" xfId="4" applyFont="1" applyFill="1" applyBorder="1" applyAlignment="1">
      <alignment horizontal="left" vertical="top" wrapText="1"/>
    </xf>
    <xf numFmtId="0" fontId="4" fillId="2" borderId="0" xfId="4" applyFont="1" applyFill="1" applyAlignment="1">
      <alignment horizontal="left" vertical="center"/>
    </xf>
    <xf numFmtId="0" fontId="4" fillId="3" borderId="14" xfId="4" applyFont="1" applyFill="1" applyBorder="1" applyAlignment="1">
      <alignment horizontal="center" vertical="top" wrapText="1"/>
    </xf>
    <xf numFmtId="0" fontId="4" fillId="2" borderId="4" xfId="4" applyFont="1" applyFill="1" applyBorder="1" applyAlignment="1">
      <alignment horizontal="right" vertical="top"/>
    </xf>
    <xf numFmtId="0" fontId="4" fillId="2" borderId="14" xfId="4" applyFont="1" applyFill="1" applyBorder="1" applyAlignment="1">
      <alignment horizontal="right" vertical="top"/>
    </xf>
    <xf numFmtId="0" fontId="4" fillId="2" borderId="14" xfId="4" applyFont="1" applyFill="1" applyBorder="1" applyAlignment="1">
      <alignment horizontal="left" vertical="top" wrapText="1"/>
    </xf>
    <xf numFmtId="0" fontId="4" fillId="2" borderId="5" xfId="4" applyFont="1" applyFill="1" applyBorder="1" applyAlignment="1">
      <alignment horizontal="right" vertical="top"/>
    </xf>
    <xf numFmtId="0" fontId="4" fillId="2" borderId="14" xfId="4" applyFont="1" applyFill="1" applyBorder="1" applyAlignment="1">
      <alignment horizontal="center" vertical="center" wrapText="1"/>
    </xf>
    <xf numFmtId="0" fontId="4" fillId="2" borderId="3" xfId="4" applyFont="1" applyFill="1" applyBorder="1" applyAlignment="1">
      <alignment horizontal="center" vertical="center" wrapText="1"/>
    </xf>
    <xf numFmtId="0" fontId="4" fillId="2" borderId="5" xfId="7" applyFont="1" applyFill="1" applyBorder="1" applyAlignment="1">
      <alignment horizontal="left" vertical="center" wrapText="1"/>
    </xf>
    <xf numFmtId="0" fontId="4" fillId="2" borderId="14" xfId="7" applyFont="1" applyFill="1" applyBorder="1" applyAlignment="1">
      <alignment horizontal="left" vertical="center" wrapText="1"/>
    </xf>
    <xf numFmtId="0" fontId="4" fillId="3" borderId="5" xfId="4" applyFont="1" applyFill="1" applyBorder="1" applyAlignment="1">
      <alignment horizontal="center" vertical="center" wrapText="1"/>
    </xf>
    <xf numFmtId="0" fontId="6" fillId="3" borderId="1" xfId="4" applyFont="1" applyFill="1" applyBorder="1" applyAlignment="1">
      <alignment horizontal="right"/>
    </xf>
    <xf numFmtId="0" fontId="6" fillId="3" borderId="15" xfId="4" applyFont="1" applyFill="1" applyBorder="1" applyAlignment="1">
      <alignment horizontal="right"/>
    </xf>
    <xf numFmtId="0" fontId="6" fillId="3" borderId="2" xfId="4" applyFont="1" applyFill="1" applyBorder="1" applyAlignment="1">
      <alignment horizontal="right"/>
    </xf>
    <xf numFmtId="0" fontId="6" fillId="3" borderId="1" xfId="4" applyFont="1" applyFill="1" applyBorder="1" applyAlignment="1">
      <alignment horizontal="center" vertical="center" wrapText="1"/>
    </xf>
    <xf numFmtId="0" fontId="6" fillId="3" borderId="2" xfId="4" applyFont="1" applyFill="1" applyBorder="1" applyAlignment="1">
      <alignment horizontal="center" vertical="center" wrapText="1"/>
    </xf>
    <xf numFmtId="0" fontId="6" fillId="3" borderId="6" xfId="4" applyFont="1" applyFill="1" applyBorder="1" applyAlignment="1">
      <alignment horizontal="center" vertical="center"/>
    </xf>
    <xf numFmtId="0" fontId="6" fillId="3" borderId="8" xfId="4" applyFont="1" applyFill="1" applyBorder="1" applyAlignment="1">
      <alignment horizontal="center" vertical="center"/>
    </xf>
    <xf numFmtId="0" fontId="6" fillId="3" borderId="1" xfId="4" applyFont="1" applyFill="1" applyBorder="1" applyAlignment="1">
      <alignment horizontal="center" vertical="center"/>
    </xf>
    <xf numFmtId="0" fontId="6" fillId="3" borderId="15" xfId="4" applyFont="1" applyFill="1" applyBorder="1" applyAlignment="1">
      <alignment horizontal="center" vertical="center"/>
    </xf>
    <xf numFmtId="0" fontId="6" fillId="3" borderId="2" xfId="4" applyFont="1" applyFill="1" applyBorder="1" applyAlignment="1">
      <alignment horizontal="center" vertical="center"/>
    </xf>
    <xf numFmtId="0" fontId="4" fillId="3" borderId="3" xfId="4" applyFont="1" applyFill="1" applyBorder="1" applyAlignment="1">
      <alignment horizontal="center" vertical="center" wrapText="1"/>
    </xf>
    <xf numFmtId="0" fontId="8" fillId="2" borderId="0" xfId="0" applyFont="1" applyFill="1" applyAlignment="1">
      <alignment horizontal="left" vertical="center" wrapText="1"/>
    </xf>
    <xf numFmtId="0" fontId="6" fillId="4" borderId="3" xfId="8" applyFont="1" applyFill="1" applyBorder="1" applyAlignment="1">
      <alignment horizontal="center" vertical="center" wrapText="1"/>
    </xf>
    <xf numFmtId="0" fontId="6" fillId="3" borderId="1" xfId="9" applyFont="1" applyFill="1" applyBorder="1" applyAlignment="1">
      <alignment horizontal="center" vertical="center" wrapText="1"/>
    </xf>
    <xf numFmtId="0" fontId="6" fillId="3" borderId="7" xfId="9" applyFont="1" applyFill="1" applyBorder="1" applyAlignment="1">
      <alignment horizontal="center" vertical="center" wrapText="1"/>
    </xf>
    <xf numFmtId="0" fontId="6" fillId="3" borderId="8" xfId="9" applyFont="1" applyFill="1" applyBorder="1" applyAlignment="1">
      <alignment horizontal="center" vertical="center" wrapText="1"/>
    </xf>
    <xf numFmtId="0" fontId="6" fillId="3" borderId="4" xfId="8" applyFont="1" applyFill="1" applyBorder="1" applyAlignment="1">
      <alignment horizontal="center" vertical="top" wrapText="1"/>
    </xf>
    <xf numFmtId="0" fontId="6" fillId="3" borderId="4" xfId="8" applyFont="1" applyFill="1" applyBorder="1" applyAlignment="1">
      <alignment horizontal="center" vertical="center"/>
    </xf>
    <xf numFmtId="0" fontId="6" fillId="3" borderId="5" xfId="8" applyFont="1" applyFill="1" applyBorder="1" applyAlignment="1">
      <alignment horizontal="center" vertical="center"/>
    </xf>
    <xf numFmtId="0" fontId="6" fillId="3" borderId="14" xfId="8" applyFont="1" applyFill="1" applyBorder="1" applyAlignment="1">
      <alignment horizontal="center" vertical="center"/>
    </xf>
    <xf numFmtId="3" fontId="6" fillId="2" borderId="1" xfId="9" applyNumberFormat="1" applyFont="1" applyFill="1" applyBorder="1" applyAlignment="1">
      <alignment horizontal="left" vertical="center"/>
    </xf>
    <xf numFmtId="3" fontId="6" fillId="2" borderId="15" xfId="9" applyNumberFormat="1" applyFont="1" applyFill="1" applyBorder="1" applyAlignment="1">
      <alignment horizontal="left" vertical="center"/>
    </xf>
    <xf numFmtId="3" fontId="6" fillId="2" borderId="2" xfId="9" applyNumberFormat="1" applyFont="1" applyFill="1" applyBorder="1" applyAlignment="1">
      <alignment horizontal="left" vertical="center"/>
    </xf>
    <xf numFmtId="0" fontId="9" fillId="2" borderId="1" xfId="0" applyFont="1" applyFill="1" applyBorder="1" applyAlignment="1">
      <alignment horizontal="left" vertical="center"/>
    </xf>
    <xf numFmtId="0" fontId="9" fillId="2" borderId="15" xfId="0" applyFont="1" applyFill="1" applyBorder="1" applyAlignment="1">
      <alignment horizontal="left" vertical="center"/>
    </xf>
    <xf numFmtId="0" fontId="9" fillId="2" borderId="2" xfId="0" applyFont="1" applyFill="1" applyBorder="1" applyAlignment="1">
      <alignment horizontal="left" vertical="center"/>
    </xf>
    <xf numFmtId="0" fontId="6" fillId="3" borderId="3" xfId="8" applyFont="1" applyFill="1" applyBorder="1" applyAlignment="1">
      <alignment horizontal="center" vertical="center"/>
    </xf>
    <xf numFmtId="0" fontId="6" fillId="4" borderId="1" xfId="8" applyFont="1" applyFill="1" applyBorder="1" applyAlignment="1">
      <alignment horizontal="center" vertical="center" wrapText="1"/>
    </xf>
    <xf numFmtId="0" fontId="6" fillId="4" borderId="15" xfId="8" applyFont="1" applyFill="1" applyBorder="1" applyAlignment="1">
      <alignment horizontal="center" vertical="center" wrapText="1"/>
    </xf>
    <xf numFmtId="0" fontId="6" fillId="4" borderId="2" xfId="8" applyFont="1" applyFill="1" applyBorder="1" applyAlignment="1">
      <alignment horizontal="center" vertical="center" wrapText="1"/>
    </xf>
    <xf numFmtId="0" fontId="6" fillId="3" borderId="4" xfId="9" applyFont="1" applyFill="1" applyBorder="1" applyAlignment="1">
      <alignment horizontal="center" vertical="center" wrapText="1"/>
    </xf>
    <xf numFmtId="0" fontId="6" fillId="3" borderId="5" xfId="9" applyFont="1" applyFill="1" applyBorder="1" applyAlignment="1">
      <alignment horizontal="center" vertical="center" wrapText="1"/>
    </xf>
    <xf numFmtId="0" fontId="6" fillId="3" borderId="14" xfId="9" applyFont="1" applyFill="1" applyBorder="1" applyAlignment="1">
      <alignment horizontal="center" vertical="center" wrapText="1"/>
    </xf>
    <xf numFmtId="0" fontId="6" fillId="3" borderId="6" xfId="9" applyFont="1" applyFill="1" applyBorder="1" applyAlignment="1">
      <alignment horizontal="center" vertical="center" wrapText="1"/>
    </xf>
    <xf numFmtId="0" fontId="6" fillId="3" borderId="9" xfId="9" applyFont="1" applyFill="1" applyBorder="1" applyAlignment="1">
      <alignment horizontal="center" vertical="center" wrapText="1"/>
    </xf>
    <xf numFmtId="0" fontId="6" fillId="3" borderId="10" xfId="9" applyFont="1" applyFill="1" applyBorder="1" applyAlignment="1">
      <alignment horizontal="center" vertical="center" wrapText="1"/>
    </xf>
    <xf numFmtId="0" fontId="6" fillId="3" borderId="11" xfId="9" applyFont="1" applyFill="1" applyBorder="1" applyAlignment="1">
      <alignment horizontal="center" vertical="center" wrapText="1"/>
    </xf>
    <xf numFmtId="0" fontId="6" fillId="3" borderId="13" xfId="9" applyFont="1" applyFill="1" applyBorder="1" applyAlignment="1">
      <alignment horizontal="center" vertical="center" wrapText="1"/>
    </xf>
    <xf numFmtId="0" fontId="6" fillId="3" borderId="3" xfId="9" applyFont="1" applyFill="1" applyBorder="1" applyAlignment="1">
      <alignment horizontal="center" vertical="center" wrapText="1"/>
    </xf>
    <xf numFmtId="0" fontId="6" fillId="3" borderId="2" xfId="9" applyFont="1" applyFill="1" applyBorder="1" applyAlignment="1">
      <alignment horizontal="center" vertical="center" wrapText="1"/>
    </xf>
    <xf numFmtId="0" fontId="6" fillId="3" borderId="3" xfId="8" applyFont="1" applyFill="1" applyBorder="1" applyAlignment="1">
      <alignment horizontal="center" vertical="top" wrapText="1"/>
    </xf>
  </cellXfs>
  <cellStyles count="11">
    <cellStyle name="Hipersaitas" xfId="3" builtinId="8"/>
    <cellStyle name="Įprastas" xfId="0" builtinId="0"/>
    <cellStyle name="Kablelis" xfId="1" builtinId="3"/>
    <cellStyle name="Normal 10" xfId="5"/>
    <cellStyle name="Normal 10 8 2" xfId="10"/>
    <cellStyle name="Normal 11 7 2" xfId="9"/>
    <cellStyle name="Normal 2 2 3 2" xfId="7"/>
    <cellStyle name="Normal 2 2 3 2 2" xfId="8"/>
    <cellStyle name="Normal 37 2 2" xfId="4"/>
    <cellStyle name="Paprastas 2" xfId="6"/>
    <cellStyle name="Procentai" xfId="2"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AppData\Local\Temp\2019%20m%20ataskaitos\Kopija%201%20-%20RAS%20modelis%20Ignali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mentarai"/>
      <sheetName val="Auditui &gt;"/>
      <sheetName val="Suvestine"/>
      <sheetName val="TU priedai &gt;"/>
      <sheetName val="Patikra"/>
      <sheetName val="3.1"/>
      <sheetName val="3.2"/>
      <sheetName val="3.3"/>
      <sheetName val="3.4"/>
      <sheetName val="3.5"/>
      <sheetName val="Turtas"/>
      <sheetName val="Priedai &gt;"/>
      <sheetName val="A1"/>
      <sheetName val="A2"/>
      <sheetName val="A3"/>
      <sheetName val="A4"/>
      <sheetName val="A5"/>
      <sheetName val="A6"/>
      <sheetName val="A7"/>
      <sheetName val="A8"/>
      <sheetName val="A9"/>
      <sheetName val="A10"/>
      <sheetName val="A11"/>
      <sheetName val="RAS 2018"/>
      <sheetName val="Index"/>
      <sheetName val="SUV"/>
      <sheetName val="KON"/>
      <sheetName val="RAS &gt;"/>
      <sheetName val="SAN"/>
      <sheetName val="PAJ"/>
      <sheetName val="PC"/>
      <sheetName val="Ivestis &gt;"/>
      <sheetName val="1.DK"/>
      <sheetName val="2.SAN"/>
      <sheetName val="3.DU"/>
      <sheetName val="3.DU_2"/>
      <sheetName val="4.TURT"/>
      <sheetName val="5.PAJ"/>
      <sheetName val="6.KITA"/>
      <sheetName val="RVA &gt;"/>
      <sheetName val="0"/>
      <sheetName val="1"/>
      <sheetName val="2"/>
      <sheetName val="5"/>
      <sheetName val="6"/>
      <sheetName val="7"/>
      <sheetName val="8"/>
      <sheetName val="11"/>
      <sheetName val="12"/>
      <sheetName val="Nesikliai"/>
      <sheetName val="DSAIS &gt;"/>
      <sheetName val="F1"/>
      <sheetName val="F2"/>
      <sheetName val="F3"/>
      <sheetName val="F7"/>
      <sheetName val="F9"/>
      <sheetName val="F10"/>
      <sheetName val="F13"/>
      <sheetName val="Calc &gt;"/>
      <sheetName val="0.values"/>
      <sheetName val="1.vardai"/>
      <sheetName val="2.nesikliai"/>
      <sheetName val="3.pagrindinis"/>
      <sheetName val="4.analizei"/>
      <sheetName val="5.turtas"/>
      <sheetName val="6.pajamos"/>
      <sheetName val="Kopija 1 - RAS modelis Ignalin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6">
          <cell r="B6">
            <v>1</v>
          </cell>
          <cell r="C6" t="str">
            <v>MAZ, KVT. KVP, SISP</v>
          </cell>
          <cell r="D6" t="str">
            <v>Pardavimų tarnyba</v>
          </cell>
          <cell r="E6" t="str">
            <v>Klientų aptarnavimas</v>
          </cell>
          <cell r="F6" t="str">
            <v>Ataskaitinio laikotarpio vartotojų skaičius</v>
          </cell>
          <cell r="G6" t="str">
            <v>-</v>
          </cell>
        </row>
        <row r="7">
          <cell r="B7">
            <v>2</v>
          </cell>
          <cell r="C7" t="str">
            <v>Netaikoma</v>
          </cell>
          <cell r="D7" t="str">
            <v>Netaikoma</v>
          </cell>
          <cell r="E7" t="str">
            <v>Netaikoma</v>
          </cell>
          <cell r="F7" t="str">
            <v>Netaikoma</v>
          </cell>
          <cell r="G7" t="str">
            <v>-</v>
          </cell>
        </row>
        <row r="8">
          <cell r="B8">
            <v>3</v>
          </cell>
          <cell r="C8" t="str">
            <v>Netaikoma</v>
          </cell>
          <cell r="D8" t="str">
            <v>Netaikoma</v>
          </cell>
          <cell r="E8" t="str">
            <v>Netaikoma</v>
          </cell>
          <cell r="F8" t="str">
            <v>Netaikoma</v>
          </cell>
          <cell r="G8" t="str">
            <v>-</v>
          </cell>
        </row>
        <row r="9">
          <cell r="B9">
            <v>4</v>
          </cell>
          <cell r="C9" t="str">
            <v>Netaikoma</v>
          </cell>
          <cell r="D9" t="str">
            <v>Netaikoma</v>
          </cell>
          <cell r="E9" t="str">
            <v>Netaikoma</v>
          </cell>
          <cell r="F9" t="str">
            <v>Netaikoma</v>
          </cell>
          <cell r="G9" t="str">
            <v>-</v>
          </cell>
        </row>
        <row r="10">
          <cell r="B10">
            <v>5</v>
          </cell>
          <cell r="C10" t="str">
            <v>Netaikoma</v>
          </cell>
          <cell r="D10" t="str">
            <v>Netaikoma</v>
          </cell>
          <cell r="E10" t="str">
            <v>Netaikoma</v>
          </cell>
          <cell r="F10" t="str">
            <v>Netaikoma</v>
          </cell>
          <cell r="G10" t="str">
            <v>-</v>
          </cell>
        </row>
        <row r="11">
          <cell r="B11">
            <v>6</v>
          </cell>
          <cell r="C11" t="str">
            <v>Netaikoma</v>
          </cell>
          <cell r="D11" t="str">
            <v>Netaikoma</v>
          </cell>
          <cell r="E11" t="str">
            <v>Netaikoma</v>
          </cell>
          <cell r="F11" t="str">
            <v>Netaikoma</v>
          </cell>
          <cell r="G11" t="str">
            <v>-</v>
          </cell>
        </row>
        <row r="12">
          <cell r="B12">
            <v>7</v>
          </cell>
          <cell r="C12" t="str">
            <v>Netaikoma</v>
          </cell>
          <cell r="D12" t="str">
            <v>Netaikoma</v>
          </cell>
          <cell r="E12" t="str">
            <v>Netaikoma</v>
          </cell>
          <cell r="F12" t="str">
            <v>Netaikoma</v>
          </cell>
          <cell r="G12" t="str">
            <v>-</v>
          </cell>
        </row>
        <row r="13">
          <cell r="B13">
            <v>8</v>
          </cell>
          <cell r="C13" t="str">
            <v>Netaikoma</v>
          </cell>
          <cell r="D13" t="str">
            <v>Netaikoma</v>
          </cell>
          <cell r="E13" t="str">
            <v>Netaikoma</v>
          </cell>
          <cell r="F13" t="str">
            <v>Netaikoma</v>
          </cell>
          <cell r="G13" t="str">
            <v>-</v>
          </cell>
        </row>
        <row r="14">
          <cell r="B14">
            <v>9</v>
          </cell>
          <cell r="C14" t="str">
            <v>Netaikoma</v>
          </cell>
          <cell r="D14" t="str">
            <v>Netaikoma</v>
          </cell>
          <cell r="E14" t="str">
            <v>Netaikoma</v>
          </cell>
          <cell r="F14" t="str">
            <v>Netaikoma</v>
          </cell>
          <cell r="G14" t="str">
            <v>-</v>
          </cell>
        </row>
        <row r="15">
          <cell r="B15">
            <v>10</v>
          </cell>
          <cell r="C15" t="str">
            <v>Netaikoma</v>
          </cell>
          <cell r="D15" t="str">
            <v>Netaikoma</v>
          </cell>
          <cell r="E15" t="str">
            <v>Netaikoma</v>
          </cell>
          <cell r="F15" t="str">
            <v>Netaikoma</v>
          </cell>
          <cell r="G15" t="str">
            <v>-</v>
          </cell>
        </row>
        <row r="16">
          <cell r="B16">
            <v>11</v>
          </cell>
          <cell r="C16" t="str">
            <v>Netaikoma</v>
          </cell>
          <cell r="D16" t="str">
            <v>Netaikoma</v>
          </cell>
          <cell r="E16" t="str">
            <v>Netaikoma</v>
          </cell>
          <cell r="F16" t="str">
            <v>Netaikoma</v>
          </cell>
          <cell r="G16" t="str">
            <v>-</v>
          </cell>
        </row>
        <row r="17">
          <cell r="B17">
            <v>12</v>
          </cell>
          <cell r="C17" t="str">
            <v>Netaikoma</v>
          </cell>
          <cell r="D17" t="str">
            <v>Netaikoma</v>
          </cell>
          <cell r="E17" t="str">
            <v>Netaikoma</v>
          </cell>
          <cell r="F17" t="str">
            <v>Netaikoma</v>
          </cell>
          <cell r="G17" t="str">
            <v>-</v>
          </cell>
        </row>
        <row r="18">
          <cell r="B18">
            <v>13</v>
          </cell>
          <cell r="C18" t="str">
            <v>Netaikoma</v>
          </cell>
          <cell r="D18" t="str">
            <v>Netaikoma</v>
          </cell>
          <cell r="E18" t="str">
            <v>Netaikoma</v>
          </cell>
          <cell r="F18" t="str">
            <v>Netaikoma</v>
          </cell>
          <cell r="G18" t="str">
            <v>-</v>
          </cell>
        </row>
        <row r="19">
          <cell r="B19">
            <v>14</v>
          </cell>
          <cell r="C19" t="str">
            <v>Netaikoma</v>
          </cell>
          <cell r="D19" t="str">
            <v>Netaikoma</v>
          </cell>
          <cell r="E19" t="str">
            <v>Netaikoma</v>
          </cell>
          <cell r="F19" t="str">
            <v>Netaikoma</v>
          </cell>
          <cell r="G19" t="str">
            <v>-</v>
          </cell>
        </row>
        <row r="20">
          <cell r="B20">
            <v>15</v>
          </cell>
          <cell r="C20" t="str">
            <v>Netaikoma</v>
          </cell>
          <cell r="D20" t="str">
            <v>Netaikoma</v>
          </cell>
          <cell r="E20" t="str">
            <v>Netaikoma</v>
          </cell>
          <cell r="F20" t="str">
            <v>Netaikoma</v>
          </cell>
          <cell r="G20" t="str">
            <v>-</v>
          </cell>
        </row>
        <row r="21">
          <cell r="B21">
            <v>16</v>
          </cell>
          <cell r="C21" t="str">
            <v>Netaikoma</v>
          </cell>
          <cell r="D21" t="str">
            <v>Netaikoma</v>
          </cell>
          <cell r="E21" t="str">
            <v>Netaikoma</v>
          </cell>
          <cell r="F21" t="str">
            <v>Netaikoma</v>
          </cell>
          <cell r="G21" t="str">
            <v>-</v>
          </cell>
        </row>
        <row r="22">
          <cell r="B22">
            <v>17</v>
          </cell>
          <cell r="C22" t="str">
            <v>Netaikoma</v>
          </cell>
          <cell r="D22" t="str">
            <v>Netaikoma</v>
          </cell>
          <cell r="E22" t="str">
            <v>Netaikoma</v>
          </cell>
          <cell r="F22" t="str">
            <v>Netaikoma</v>
          </cell>
          <cell r="G22" t="str">
            <v>-</v>
          </cell>
        </row>
        <row r="23">
          <cell r="B23">
            <v>18</v>
          </cell>
          <cell r="C23" t="str">
            <v>Netaikoma</v>
          </cell>
          <cell r="D23" t="str">
            <v>Netaikoma</v>
          </cell>
          <cell r="E23" t="str">
            <v>Netaikoma</v>
          </cell>
          <cell r="F23" t="str">
            <v>Netaikoma</v>
          </cell>
          <cell r="G23" t="str">
            <v>-</v>
          </cell>
        </row>
        <row r="24">
          <cell r="B24">
            <v>19</v>
          </cell>
          <cell r="C24" t="str">
            <v>Netaikoma</v>
          </cell>
          <cell r="D24" t="str">
            <v>Netaikoma</v>
          </cell>
          <cell r="E24" t="str">
            <v>Netaikoma</v>
          </cell>
          <cell r="F24" t="str">
            <v>Netaikoma</v>
          </cell>
          <cell r="G24" t="str">
            <v>-</v>
          </cell>
        </row>
        <row r="25">
          <cell r="B25">
            <v>20</v>
          </cell>
          <cell r="C25" t="str">
            <v>Netaikoma</v>
          </cell>
          <cell r="D25" t="str">
            <v>Netaikoma</v>
          </cell>
          <cell r="E25" t="str">
            <v>Netaikoma</v>
          </cell>
          <cell r="F25" t="str">
            <v>Netaikoma</v>
          </cell>
          <cell r="G25" t="str">
            <v>-</v>
          </cell>
        </row>
        <row r="26">
          <cell r="B26">
            <v>21</v>
          </cell>
          <cell r="C26" t="str">
            <v>Netaikoma</v>
          </cell>
          <cell r="D26" t="str">
            <v>Netaikoma</v>
          </cell>
          <cell r="E26" t="str">
            <v>Netaikoma</v>
          </cell>
          <cell r="F26" t="str">
            <v>Netaikoma</v>
          </cell>
          <cell r="G26" t="str">
            <v>-</v>
          </cell>
        </row>
        <row r="27">
          <cell r="B27">
            <v>22</v>
          </cell>
          <cell r="C27" t="str">
            <v>Netaikoma</v>
          </cell>
          <cell r="D27" t="str">
            <v>Netaikoma</v>
          </cell>
          <cell r="E27" t="str">
            <v>Netaikoma</v>
          </cell>
          <cell r="F27" t="str">
            <v>Netaikoma</v>
          </cell>
          <cell r="G27" t="str">
            <v>-</v>
          </cell>
        </row>
        <row r="28">
          <cell r="B28">
            <v>23</v>
          </cell>
          <cell r="C28" t="str">
            <v>Netaikoma</v>
          </cell>
          <cell r="D28" t="str">
            <v>Netaikoma</v>
          </cell>
          <cell r="E28" t="str">
            <v>Netaikoma</v>
          </cell>
          <cell r="F28" t="str">
            <v>Netaikoma</v>
          </cell>
          <cell r="G28" t="str">
            <v>-</v>
          </cell>
        </row>
        <row r="29">
          <cell r="B29">
            <v>24</v>
          </cell>
          <cell r="C29" t="str">
            <v>Netaikoma</v>
          </cell>
          <cell r="D29" t="str">
            <v>Netaikoma</v>
          </cell>
          <cell r="E29" t="str">
            <v>Netaikoma</v>
          </cell>
          <cell r="F29" t="str">
            <v>Netaikoma</v>
          </cell>
          <cell r="G29" t="str">
            <v>-</v>
          </cell>
        </row>
        <row r="30">
          <cell r="B30">
            <v>25</v>
          </cell>
          <cell r="C30" t="str">
            <v>Netaikoma</v>
          </cell>
          <cell r="D30" t="str">
            <v>Netaikoma</v>
          </cell>
          <cell r="E30" t="str">
            <v>Netaikoma</v>
          </cell>
          <cell r="F30" t="str">
            <v>Netaikoma</v>
          </cell>
          <cell r="G30" t="str">
            <v>-</v>
          </cell>
        </row>
        <row r="31">
          <cell r="B31">
            <v>26</v>
          </cell>
          <cell r="C31" t="str">
            <v>Netaikoma</v>
          </cell>
          <cell r="D31" t="str">
            <v>Netaikoma</v>
          </cell>
          <cell r="E31" t="str">
            <v>Netaikoma</v>
          </cell>
          <cell r="F31" t="str">
            <v>Netaikoma</v>
          </cell>
          <cell r="G31" t="str">
            <v>-</v>
          </cell>
        </row>
        <row r="32">
          <cell r="B32">
            <v>27</v>
          </cell>
          <cell r="C32" t="str">
            <v>Netaikoma</v>
          </cell>
          <cell r="D32" t="str">
            <v>Netaikoma</v>
          </cell>
          <cell r="E32" t="str">
            <v>Netaikoma</v>
          </cell>
          <cell r="F32" t="str">
            <v>Netaikoma</v>
          </cell>
          <cell r="G32" t="str">
            <v>-</v>
          </cell>
        </row>
        <row r="33">
          <cell r="B33">
            <v>28</v>
          </cell>
          <cell r="C33" t="str">
            <v>Netaikoma</v>
          </cell>
          <cell r="D33" t="str">
            <v>Netaikoma</v>
          </cell>
          <cell r="E33" t="str">
            <v>Netaikoma</v>
          </cell>
          <cell r="F33" t="str">
            <v>Netaikoma</v>
          </cell>
          <cell r="G33" t="str">
            <v>-</v>
          </cell>
        </row>
        <row r="34">
          <cell r="B34">
            <v>29</v>
          </cell>
          <cell r="C34" t="str">
            <v>Netaikoma</v>
          </cell>
          <cell r="D34" t="str">
            <v>Netaikoma</v>
          </cell>
          <cell r="E34" t="str">
            <v>Netaikoma</v>
          </cell>
          <cell r="F34" t="str">
            <v>Netaikoma</v>
          </cell>
          <cell r="G34" t="str">
            <v>-</v>
          </cell>
        </row>
        <row r="35">
          <cell r="B35">
            <v>30</v>
          </cell>
          <cell r="C35" t="str">
            <v>Netaikoma</v>
          </cell>
          <cell r="D35" t="str">
            <v>Netaikoma</v>
          </cell>
          <cell r="E35" t="str">
            <v>Netaikoma</v>
          </cell>
          <cell r="F35" t="str">
            <v>Netaikoma</v>
          </cell>
          <cell r="G35" t="str">
            <v>-</v>
          </cell>
        </row>
      </sheetData>
      <sheetData sheetId="31"/>
      <sheetData sheetId="32"/>
      <sheetData sheetId="33">
        <row r="179">
          <cell r="C179" t="str">
            <v>60009 sąskaitoje apskaitytų sąnaudų detalizavimas ir priskyrimo koregavimas. Detalus sąrašas pateikiamas A10 priede.</v>
          </cell>
        </row>
        <row r="180">
          <cell r="C180" t="str">
            <v>610013 sąskaitoje apskaitytų sąnaudų detalizavimas ir priskyrimo koregavimas. Detalus sąrašas pateikiamas A10 priede.</v>
          </cell>
        </row>
        <row r="181">
          <cell r="C181" t="str">
            <v>61004 sąskaitoje apskaitytų sąnaudų detalizavimas ir priskyrimo koregavimas. Detalus sąrašas pateikiamas A10 priede.</v>
          </cell>
        </row>
        <row r="182">
          <cell r="C182" t="str">
            <v>6322 sąskaitoje apskaitytų sąnaudų detalizavimas ir priskyrimo koregavimas. Detalus sąrašas pateikiamas A10 priede.</v>
          </cell>
        </row>
        <row r="183">
          <cell r="C183" t="str">
            <v>610011 sąskaitoje apskaitytų sąnaudų detalizavimas ir priskyrimo koregavimas: 289,00 Eur medžiagų sąnaudos - 1210 pogrupis, bendrųjų sąnaudų kategorija, paskirstomos, 5565,67 Eur mažaverčio inventoriaus sąnaudos - 815 pogrupis, bendrųjų sąnaudų kategorija, paskirstomos ir 1493,33 Eur degalų sąnaudos - 819 pogrupis, bendrųjų sąnaudų kategorija, paskirstomos.</v>
          </cell>
        </row>
        <row r="184">
          <cell r="C184" t="str">
            <v>60003 sąskaitoje apskaitytų sąnaudų detalizavimas ir priskyrimo koregavimas: 6861,83 Eur medžiagų sąnaudos - 806 pogrupis, gamyba, paskirstomos, 1330,24 Eur vokų, popieriaus ir tonerių sąnaudos - 1305 pogrupis, netiesioginių sąnaudų kategorija, paskirstomos ir  4355,18 Eur mažaverčio inventoriaus sąnaudos - 815 pogrupis, gamyba, paskirstomos.</v>
          </cell>
        </row>
        <row r="185">
          <cell r="C185" t="str">
            <v>620601 sąskaitoje apskaitytų sąnaudų detalizavimas ir priskyrimo koregavimas: 475,92 Eur medžiagų sąnaudos - 810 pogrupis, karšto vandens tiekimas, paskirstomos ir  96,57 Eur mažaverčio inventoriaus sąnaudos - 815 pogrupis, karšto vandens tiekimas, paskirstomos.</v>
          </cell>
        </row>
        <row r="186">
          <cell r="C186" t="str">
            <v>62055 sąskaitoje apskaitytų sąnaudų detalizavimas ir priskyrimo koregavimas: 3955,58 Eur medžiagų sąnaudos - 810 pogrupis, sistemų priežiūra, paskirstomos ir  460,13 Eur mažaverčio inventoriaus sąnaudos - 815 pogrupis, sistemų priežiūra, paskirstomos.</v>
          </cell>
        </row>
        <row r="187">
          <cell r="C187" t="str">
            <v>Iš sąskaitos išimamos vandens sąnaudos patiriamos administraciniame pastate ir perkeliamos į 1208 sąnaudų pogrupį, Komunalinės paslaugos (elektros energija, vanduo, nuotekos, šiukšlės, t.t.) sąnaudų pogrupį, lartu pastarąsias sąnaudas priskiriant bendrųjų sąnaudų kategorijai. Taip pat  išimamos šilumos sistemų papildymo sąnaudos ir perkeliamos į 401 sąnaudų pogrupį, t.y. Vandens technologijai sąnaudų pogrupį, kartu pastarąsias sąnaudas priskiriant perdavimo VV.</v>
          </cell>
        </row>
        <row r="188">
          <cell r="C188" t="str">
            <v>Iš sąskaitos išimama RAS audito sąnaudoms priskirtina sąnaudų apimtis ir perkeliama į kitą pogrupį, t.y. 1504 audito (reguliuojamos veiklos ataskaitų) sąnaudų pogrupį.</v>
          </cell>
        </row>
        <row r="189">
          <cell r="C189" t="str">
            <v>Iš sąskaitos perkeliama elektros technologijai sąnaudų apimtis priskirtina perdavimo VV.</v>
          </cell>
        </row>
        <row r="190">
          <cell r="C190" t="str">
            <v>Iš sąskaitos išimamos gamybinių patalpų elektros energijos sąnaudos savoms reikmėms ir perkeliamos į 817 sąnaudų pogrupį, t.y. Komunalinių paslaugų (elektros energija, vanduo, nuotekos, atliekos, t.t.) sąnaudų (ne administracinių patalpų) pogrupį, kartu pastarąsias sąnaudas priskiriant gamybos VV.</v>
          </cell>
        </row>
        <row r="191">
          <cell r="C191" t="str">
            <v>Iš sąskaitos išimamos banko komisinio atlyginimo sąnaudos ir perkeliamos į 1101 sąnaudų pogrupį, t.y. Banko paslaugų (komisinių) sąnaudų pogrupį, kartu pastarąsias sąnaudas priskiriant bendrųjų sąnaudų kategorijai.</v>
          </cell>
        </row>
      </sheetData>
      <sheetData sheetId="34">
        <row r="28">
          <cell r="C28" t="str">
            <v>Katilų operatorius-šaltkalvis-remontininkas ( Ignalina)</v>
          </cell>
          <cell r="E28">
            <v>4</v>
          </cell>
          <cell r="M28" t="str">
            <v>TS - Gamyba katilinėse</v>
          </cell>
        </row>
        <row r="29">
          <cell r="C29" t="str">
            <v>Katilų operatorius (Dūkštas)</v>
          </cell>
          <cell r="E29">
            <v>4</v>
          </cell>
          <cell r="M29" t="str">
            <v>TS - Gamyba katilinėse</v>
          </cell>
        </row>
        <row r="30">
          <cell r="C30" t="str">
            <v>Katilų operatorius (Vidiškės)</v>
          </cell>
          <cell r="E30">
            <v>4</v>
          </cell>
          <cell r="M30" t="str">
            <v>TS - Gamyba katilinėse</v>
          </cell>
        </row>
        <row r="31">
          <cell r="C31" t="str">
            <v>Katilų operatorius (Technikos g-vė)</v>
          </cell>
          <cell r="E31">
            <v>1</v>
          </cell>
          <cell r="M31" t="str">
            <v>TS - Gamyba katilinėse</v>
          </cell>
        </row>
        <row r="32">
          <cell r="C32" t="str">
            <v>Katilų operatorius-traktorininkas (Ignalina)</v>
          </cell>
          <cell r="E32">
            <v>4</v>
          </cell>
          <cell r="M32" t="str">
            <v>TS - Gamyba katilinėse</v>
          </cell>
        </row>
        <row r="33">
          <cell r="C33" t="str">
            <v>Technikas</v>
          </cell>
          <cell r="E33">
            <v>1</v>
          </cell>
          <cell r="M33" t="str">
            <v>TS - Sistemų priežiūra</v>
          </cell>
        </row>
        <row r="34">
          <cell r="C34" t="str">
            <v>Šaltkalvis -santechnikas</v>
          </cell>
          <cell r="E34">
            <v>3</v>
          </cell>
          <cell r="M34" t="str">
            <v>TS - Sistemų priežiūra</v>
          </cell>
        </row>
        <row r="35">
          <cell r="C35" t="str">
            <v>Šaltkalvis -santechnikas-trakt. (Vidiškės)</v>
          </cell>
          <cell r="E35">
            <v>1</v>
          </cell>
          <cell r="M35" t="str">
            <v>TS - Sistemų priežiūra</v>
          </cell>
        </row>
        <row r="36">
          <cell r="C36" t="str">
            <v>Šaltkalvis-santechnikas (Dūkštas)</v>
          </cell>
          <cell r="E36">
            <v>1</v>
          </cell>
          <cell r="M36" t="str">
            <v>TS - Sistemų priežiūra</v>
          </cell>
        </row>
        <row r="37">
          <cell r="C37" t="str">
            <v>Šaltkalvis -santechnikas-suvirintojas</v>
          </cell>
          <cell r="E37">
            <v>1</v>
          </cell>
          <cell r="M37" t="str">
            <v>TS - Sistemų priežiūra</v>
          </cell>
        </row>
        <row r="38">
          <cell r="C38" t="str">
            <v>Karšto vandens apskaitos prietaisų kontrolierius-montuotojas</v>
          </cell>
          <cell r="E38">
            <v>1</v>
          </cell>
          <cell r="M38" t="str">
            <v>TS - KV_prietaisai</v>
          </cell>
        </row>
        <row r="39">
          <cell r="C39" t="str">
            <v>Šaltkalvis-santechnikas</v>
          </cell>
          <cell r="E39">
            <v>1</v>
          </cell>
          <cell r="M39" t="str">
            <v>TS - KV_tiekimas</v>
          </cell>
        </row>
        <row r="40">
          <cell r="C40" t="str">
            <v>Katilų operatorius (Linkmenų kat.)</v>
          </cell>
          <cell r="E40">
            <v>1</v>
          </cell>
          <cell r="M40" t="str">
            <v>TS - Gamyba katilinėse</v>
          </cell>
        </row>
        <row r="41">
          <cell r="C41" t="str">
            <v>Katilų operatorius ( Ceikinių kat.)</v>
          </cell>
          <cell r="E41">
            <v>1</v>
          </cell>
          <cell r="M41" t="str">
            <v>TS - Gamyba katilinėse</v>
          </cell>
        </row>
        <row r="42">
          <cell r="C42" t="str">
            <v>Katilų operatorius ( Kazitiškio kat.)</v>
          </cell>
          <cell r="E42">
            <v>1</v>
          </cell>
          <cell r="M42" t="str">
            <v>TS - Gamyba katilinėse</v>
          </cell>
        </row>
        <row r="43">
          <cell r="C43" t="str">
            <v>Katilų operatorius (Mielagėnų  kat.)</v>
          </cell>
          <cell r="E43">
            <v>2</v>
          </cell>
          <cell r="M43" t="str">
            <v>TS - Gamyba katilinėse</v>
          </cell>
        </row>
        <row r="44">
          <cell r="C44" t="str">
            <v>Katilų operatorius (Rimšės  kat.)</v>
          </cell>
          <cell r="E44">
            <v>1</v>
          </cell>
          <cell r="M44" t="str">
            <v>TS - Gamyba katilinėse</v>
          </cell>
        </row>
        <row r="45">
          <cell r="C45" t="str">
            <v>Nedarbingumo lapeliai</v>
          </cell>
          <cell r="M45" t="str">
            <v>BS - Bendrosios sąnaudos</v>
          </cell>
        </row>
        <row r="47">
          <cell r="C47" t="str">
            <v>Nedarbingumo lapeliai</v>
          </cell>
          <cell r="M47" t="str">
            <v>TS - Gamyba katilinėse</v>
          </cell>
        </row>
        <row r="48">
          <cell r="C48" t="str">
            <v>Nedarbingumo lapeliai</v>
          </cell>
          <cell r="M48" t="str">
            <v>TS - Perdavimas</v>
          </cell>
        </row>
        <row r="49">
          <cell r="C49" t="str">
            <v>Nedarbingumo lapeliai</v>
          </cell>
          <cell r="M49" t="str">
            <v>TS - Sistemų priežiūra</v>
          </cell>
        </row>
        <row r="50">
          <cell r="C50" t="str">
            <v>Nedarbingumo lapeliai</v>
          </cell>
          <cell r="M50" t="str">
            <v>TS - KV_prietaisai</v>
          </cell>
        </row>
        <row r="51">
          <cell r="C51" t="str">
            <v>Darbo užmokesčio sąnaudos atostogų kaupimui</v>
          </cell>
          <cell r="M51" t="str">
            <v>BS - Bendrosios sąnaudos</v>
          </cell>
        </row>
        <row r="54">
          <cell r="C54" t="str">
            <v>Darbo užmokesčio sąnaudos atostogų kaupimui</v>
          </cell>
          <cell r="M54" t="str">
            <v>TS - Gamyba katilinėse</v>
          </cell>
        </row>
        <row r="55">
          <cell r="C55" t="str">
            <v>Darbo užmokesčio sąnaudos atostogų kaupimui</v>
          </cell>
          <cell r="M55" t="str">
            <v>TS - Sistemų priežiūra</v>
          </cell>
        </row>
        <row r="56">
          <cell r="C56" t="str">
            <v>Darbo užmokesčio sąnaudos atostogų kaupimui</v>
          </cell>
          <cell r="M56" t="str">
            <v>TS - KV_prietaisai</v>
          </cell>
        </row>
      </sheetData>
      <sheetData sheetId="35"/>
      <sheetData sheetId="36"/>
      <sheetData sheetId="37"/>
      <sheetData sheetId="38"/>
      <sheetData sheetId="39"/>
      <sheetData sheetId="40"/>
      <sheetData sheetId="41"/>
      <sheetData sheetId="42"/>
      <sheetData sheetId="43">
        <row r="97">
          <cell r="M97">
            <v>529651.98</v>
          </cell>
        </row>
      </sheetData>
      <sheetData sheetId="44"/>
      <sheetData sheetId="45"/>
      <sheetData sheetId="46"/>
      <sheetData sheetId="47">
        <row r="162">
          <cell r="D162">
            <v>157277.16020137933</v>
          </cell>
        </row>
      </sheetData>
      <sheetData sheetId="48"/>
      <sheetData sheetId="49"/>
      <sheetData sheetId="50"/>
      <sheetData sheetId="51"/>
      <sheetData sheetId="52"/>
      <sheetData sheetId="53"/>
      <sheetData sheetId="54"/>
      <sheetData sheetId="55"/>
      <sheetData sheetId="56"/>
      <sheetData sheetId="57"/>
      <sheetData sheetId="58"/>
      <sheetData sheetId="59"/>
      <sheetData sheetId="60">
        <row r="22">
          <cell r="B22">
            <v>1</v>
          </cell>
        </row>
      </sheetData>
      <sheetData sheetId="61"/>
      <sheetData sheetId="62">
        <row r="1">
          <cell r="AG1">
            <v>10875.8</v>
          </cell>
          <cell r="AH1">
            <v>0</v>
          </cell>
          <cell r="AI1">
            <v>0</v>
          </cell>
          <cell r="AJ1">
            <v>0</v>
          </cell>
          <cell r="AK1">
            <v>0</v>
          </cell>
          <cell r="AL1">
            <v>0</v>
          </cell>
          <cell r="AM1">
            <v>0</v>
          </cell>
          <cell r="AN1">
            <v>0</v>
          </cell>
          <cell r="AO1">
            <v>0</v>
          </cell>
          <cell r="AP1">
            <v>0</v>
          </cell>
          <cell r="AQ1">
            <v>0</v>
          </cell>
          <cell r="AR1">
            <v>0</v>
          </cell>
          <cell r="AS1">
            <v>0</v>
          </cell>
          <cell r="AT1">
            <v>0</v>
          </cell>
          <cell r="AU1">
            <v>0</v>
          </cell>
        </row>
        <row r="8">
          <cell r="AG8" t="str">
            <v>1NS</v>
          </cell>
          <cell r="AH8" t="str">
            <v>2NS</v>
          </cell>
          <cell r="AI8" t="str">
            <v>3NS</v>
          </cell>
          <cell r="AJ8" t="str">
            <v>4NS</v>
          </cell>
          <cell r="AK8" t="str">
            <v>5NS</v>
          </cell>
          <cell r="AL8" t="str">
            <v>6NS</v>
          </cell>
          <cell r="AM8" t="str">
            <v>7NS</v>
          </cell>
          <cell r="AN8" t="str">
            <v>8NS</v>
          </cell>
          <cell r="AO8" t="str">
            <v>9NS</v>
          </cell>
          <cell r="AP8" t="str">
            <v>10NS</v>
          </cell>
          <cell r="AQ8" t="str">
            <v>11NS</v>
          </cell>
          <cell r="AR8" t="str">
            <v>12NS</v>
          </cell>
          <cell r="AS8" t="str">
            <v>13NS</v>
          </cell>
          <cell r="AT8" t="str">
            <v>14NS</v>
          </cell>
          <cell r="AU8" t="str">
            <v>15NS</v>
          </cell>
        </row>
      </sheetData>
      <sheetData sheetId="63"/>
      <sheetData sheetId="64"/>
      <sheetData sheetId="65"/>
      <sheetData sheetId="66" refreshError="1"/>
    </sheetDataSet>
  </externalBook>
</externalLink>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topLeftCell="A25" workbookViewId="0">
      <selection sqref="A1:XFD1048576"/>
    </sheetView>
  </sheetViews>
  <sheetFormatPr defaultColWidth="9.140625" defaultRowHeight="12.75" x14ac:dyDescent="0.2"/>
  <cols>
    <col min="1" max="1" width="4.28515625" style="82" customWidth="1"/>
    <col min="2" max="2" width="9.5703125" style="82" customWidth="1"/>
    <col min="3" max="3" width="71.140625" style="82" customWidth="1"/>
    <col min="4" max="4" width="16" style="82" customWidth="1"/>
    <col min="5" max="5" width="27" style="82" customWidth="1"/>
    <col min="6" max="6" width="13.42578125" style="82" bestFit="1" customWidth="1"/>
    <col min="7" max="7" width="10.7109375" style="82" bestFit="1" customWidth="1"/>
    <col min="8" max="11" width="8.5703125" style="82" customWidth="1"/>
    <col min="12" max="12" width="13.42578125" style="82" bestFit="1" customWidth="1"/>
    <col min="13" max="13" width="15.28515625" style="82" customWidth="1"/>
    <col min="14" max="15" width="9.140625" style="82"/>
    <col min="16" max="16" width="154" style="82" bestFit="1" customWidth="1"/>
    <col min="17" max="16384" width="9.140625" style="82"/>
  </cols>
  <sheetData>
    <row r="1" spans="1:17" s="81" customFormat="1" ht="12.75" customHeight="1" x14ac:dyDescent="0.2">
      <c r="A1" s="194"/>
      <c r="B1" s="195"/>
      <c r="C1" s="1" t="s">
        <v>614</v>
      </c>
      <c r="F1" s="82"/>
      <c r="G1" s="82"/>
      <c r="H1" s="82" t="s">
        <v>578</v>
      </c>
      <c r="J1" s="82"/>
      <c r="K1" s="82"/>
      <c r="L1" s="82"/>
      <c r="M1" s="82"/>
    </row>
    <row r="2" spans="1:17" x14ac:dyDescent="0.2">
      <c r="K2" s="199"/>
      <c r="L2" s="199"/>
      <c r="M2" s="199"/>
      <c r="N2" s="199"/>
      <c r="O2" s="199"/>
      <c r="P2" s="199"/>
      <c r="Q2" s="199"/>
    </row>
    <row r="3" spans="1:17" x14ac:dyDescent="0.2">
      <c r="B3" s="83" t="s">
        <v>0</v>
      </c>
    </row>
    <row r="4" spans="1:17" x14ac:dyDescent="0.2">
      <c r="B4" s="83" t="s">
        <v>1</v>
      </c>
    </row>
    <row r="6" spans="1:17" ht="25.5" customHeight="1" x14ac:dyDescent="0.2">
      <c r="B6" s="84" t="s">
        <v>2</v>
      </c>
      <c r="C6" s="84" t="s">
        <v>3</v>
      </c>
      <c r="D6" s="84" t="s">
        <v>4</v>
      </c>
      <c r="E6" s="84" t="s">
        <v>5</v>
      </c>
      <c r="F6" s="84" t="s">
        <v>6</v>
      </c>
      <c r="G6" s="85" t="s">
        <v>7</v>
      </c>
      <c r="H6" s="85" t="s">
        <v>8</v>
      </c>
      <c r="I6" s="85" t="s">
        <v>9</v>
      </c>
      <c r="J6" s="85" t="s">
        <v>10</v>
      </c>
      <c r="K6" s="85" t="s">
        <v>11</v>
      </c>
      <c r="L6" s="84" t="s">
        <v>12</v>
      </c>
      <c r="M6" s="84" t="s">
        <v>13</v>
      </c>
      <c r="O6" s="85" t="s">
        <v>2</v>
      </c>
      <c r="P6" s="85" t="s">
        <v>14</v>
      </c>
    </row>
    <row r="7" spans="1:17" x14ac:dyDescent="0.2">
      <c r="B7" s="85" t="s">
        <v>15</v>
      </c>
      <c r="C7" s="85" t="s">
        <v>16</v>
      </c>
      <c r="D7" s="85" t="s">
        <v>17</v>
      </c>
      <c r="E7" s="85" t="s">
        <v>18</v>
      </c>
      <c r="F7" s="85" t="s">
        <v>19</v>
      </c>
      <c r="G7" s="196" t="s">
        <v>20</v>
      </c>
      <c r="H7" s="196"/>
      <c r="I7" s="196"/>
      <c r="J7" s="196"/>
      <c r="K7" s="196"/>
      <c r="L7" s="85" t="s">
        <v>21</v>
      </c>
      <c r="M7" s="85" t="s">
        <v>22</v>
      </c>
      <c r="O7" s="85" t="s">
        <v>23</v>
      </c>
      <c r="P7" s="85" t="s">
        <v>24</v>
      </c>
    </row>
    <row r="8" spans="1:17" s="83" customFormat="1" ht="12.75" customHeight="1" x14ac:dyDescent="0.2">
      <c r="A8" s="82"/>
      <c r="B8" s="86">
        <v>1</v>
      </c>
      <c r="C8" s="87" t="str">
        <f>[1]!DU[[#This Row],[Etato pavadinimas]]</f>
        <v>Generalinis direktorius</v>
      </c>
      <c r="D8" s="88">
        <f>[1]!DU[[#This Row],[Etatas]]</f>
        <v>1</v>
      </c>
      <c r="E8" s="86" t="str">
        <f>[1]!DU[[#This Row],[Priskyrimas]]</f>
        <v>BS - Bendrosios sąnaudos</v>
      </c>
      <c r="F8" s="89">
        <v>22333.51</v>
      </c>
      <c r="G8" s="90">
        <v>0</v>
      </c>
      <c r="H8" s="91"/>
      <c r="I8" s="91"/>
      <c r="J8" s="91"/>
      <c r="K8" s="91"/>
      <c r="L8" s="89">
        <v>22333.51</v>
      </c>
      <c r="M8" s="197" t="s">
        <v>25</v>
      </c>
      <c r="O8" s="92" t="s">
        <v>7</v>
      </c>
      <c r="P8" s="93" t="s">
        <v>26</v>
      </c>
    </row>
    <row r="9" spans="1:17" s="83" customFormat="1" x14ac:dyDescent="0.2">
      <c r="A9" s="82"/>
      <c r="B9" s="86">
        <v>2</v>
      </c>
      <c r="C9" s="87" t="str">
        <f>[1]!DU[[#This Row],[Etato pavadinimas]]</f>
        <v>Vyr. buhalterė</v>
      </c>
      <c r="D9" s="88">
        <f>[1]!DU[[#This Row],[Etatas]]</f>
        <v>1</v>
      </c>
      <c r="E9" s="86" t="str">
        <f>[1]!DU[[#This Row],[Priskyrimas]]</f>
        <v>BS - Bendrosios sąnaudos</v>
      </c>
      <c r="F9" s="89">
        <v>19906.009999999998</v>
      </c>
      <c r="G9" s="90">
        <v>0</v>
      </c>
      <c r="H9" s="91"/>
      <c r="I9" s="91"/>
      <c r="J9" s="91"/>
      <c r="K9" s="91"/>
      <c r="L9" s="89">
        <v>19906.009999999998</v>
      </c>
      <c r="M9" s="198"/>
      <c r="O9" s="92" t="s">
        <v>8</v>
      </c>
      <c r="P9" s="93"/>
    </row>
    <row r="10" spans="1:17" x14ac:dyDescent="0.2">
      <c r="B10" s="86">
        <v>3</v>
      </c>
      <c r="C10" s="87" t="str">
        <f>[1]!DU[[#This Row],[Etato pavadinimas]]</f>
        <v>Inžinierius-ekonomistas</v>
      </c>
      <c r="D10" s="88">
        <f>[1]!DU[[#This Row],[Etatas]]</f>
        <v>1</v>
      </c>
      <c r="E10" s="86" t="str">
        <f>[1]!DU[[#This Row],[Priskyrimas]]</f>
        <v>BS - Bendrosios sąnaudos</v>
      </c>
      <c r="F10" s="89">
        <v>17652.04</v>
      </c>
      <c r="G10" s="90">
        <v>0</v>
      </c>
      <c r="H10" s="91"/>
      <c r="I10" s="91"/>
      <c r="J10" s="91"/>
      <c r="K10" s="91"/>
      <c r="L10" s="89">
        <v>17652.04</v>
      </c>
      <c r="M10" s="198"/>
      <c r="O10" s="92" t="s">
        <v>9</v>
      </c>
      <c r="P10" s="93"/>
    </row>
    <row r="11" spans="1:17" x14ac:dyDescent="0.2">
      <c r="B11" s="86">
        <v>4</v>
      </c>
      <c r="C11" s="87" t="str">
        <f>[1]!DU[[#This Row],[Etato pavadinimas]]</f>
        <v>Buhalteris</v>
      </c>
      <c r="D11" s="88">
        <f>[1]!DU[[#This Row],[Etatas]]</f>
        <v>1</v>
      </c>
      <c r="E11" s="86" t="str">
        <f>[1]!DU[[#This Row],[Priskyrimas]]</f>
        <v>BS - Bendrosios sąnaudos</v>
      </c>
      <c r="F11" s="89">
        <v>13398.4</v>
      </c>
      <c r="G11" s="90">
        <v>0</v>
      </c>
      <c r="H11" s="91"/>
      <c r="I11" s="91"/>
      <c r="J11" s="91"/>
      <c r="K11" s="91"/>
      <c r="L11" s="89">
        <v>13398.4</v>
      </c>
      <c r="M11" s="198"/>
      <c r="O11" s="92" t="s">
        <v>27</v>
      </c>
      <c r="P11" s="93"/>
    </row>
    <row r="12" spans="1:17" s="83" customFormat="1" x14ac:dyDescent="0.2">
      <c r="A12" s="82"/>
      <c r="B12" s="86">
        <v>5</v>
      </c>
      <c r="C12" s="87" t="str">
        <f>[1]!DU[[#This Row],[Etato pavadinimas]]</f>
        <v>Sekretorius</v>
      </c>
      <c r="D12" s="88">
        <f>[1]!DU[[#This Row],[Etatas]]</f>
        <v>1</v>
      </c>
      <c r="E12" s="86" t="str">
        <f>[1]!DU[[#This Row],[Priskyrimas]]</f>
        <v>BS - Bendrosios sąnaudos</v>
      </c>
      <c r="F12" s="89">
        <v>10777.92</v>
      </c>
      <c r="G12" s="90">
        <v>0</v>
      </c>
      <c r="H12" s="91"/>
      <c r="I12" s="91"/>
      <c r="J12" s="91"/>
      <c r="K12" s="91"/>
      <c r="L12" s="89">
        <v>10777.92</v>
      </c>
      <c r="M12" s="198"/>
      <c r="O12" s="92" t="s">
        <v>11</v>
      </c>
      <c r="P12" s="94"/>
    </row>
    <row r="13" spans="1:17" x14ac:dyDescent="0.2">
      <c r="B13" s="86">
        <v>6</v>
      </c>
      <c r="C13" s="87" t="str">
        <f>[1]!DU[[#This Row],[Etato pavadinimas]]</f>
        <v>Juristas-pirkimų specialistas</v>
      </c>
      <c r="D13" s="88">
        <f>[1]!DU[[#This Row],[Etatas]]</f>
        <v>1</v>
      </c>
      <c r="E13" s="86" t="str">
        <f>[1]!DU[[#This Row],[Priskyrimas]]</f>
        <v>BS - Bendrosios sąnaudos</v>
      </c>
      <c r="F13" s="89">
        <v>13448.05</v>
      </c>
      <c r="G13" s="90">
        <v>0</v>
      </c>
      <c r="H13" s="91"/>
      <c r="I13" s="91"/>
      <c r="J13" s="91"/>
      <c r="K13" s="91"/>
      <c r="L13" s="89">
        <v>13448.05</v>
      </c>
      <c r="M13" s="198"/>
    </row>
    <row r="14" spans="1:17" x14ac:dyDescent="0.2">
      <c r="B14" s="86">
        <v>7</v>
      </c>
      <c r="C14" s="87" t="str">
        <f>[1]!DU[[#This Row],[Etato pavadinimas]]</f>
        <v>Inžinierius</v>
      </c>
      <c r="D14" s="88">
        <f>[1]!DU[[#This Row],[Etatas]]</f>
        <v>1</v>
      </c>
      <c r="E14" s="86" t="str">
        <f>[1]!DU[[#This Row],[Priskyrimas]]</f>
        <v>BS - Bendrosios sąnaudos</v>
      </c>
      <c r="F14" s="89">
        <v>18453.84</v>
      </c>
      <c r="G14" s="90">
        <v>0</v>
      </c>
      <c r="H14" s="91"/>
      <c r="I14" s="91"/>
      <c r="J14" s="91"/>
      <c r="K14" s="91"/>
      <c r="L14" s="89">
        <v>18453.84</v>
      </c>
      <c r="M14" s="198"/>
    </row>
    <row r="15" spans="1:17" x14ac:dyDescent="0.2">
      <c r="B15" s="86">
        <v>8</v>
      </c>
      <c r="C15" s="87" t="str">
        <f>[1]!DU[[#This Row],[Etato pavadinimas]]</f>
        <v>Vyr.apskaitininkas</v>
      </c>
      <c r="D15" s="88">
        <f>[1]!DU[[#This Row],[Etatas]]</f>
        <v>1</v>
      </c>
      <c r="E15" s="86" t="str">
        <f>[1]!DU[[#This Row],[Priskyrimas]]</f>
        <v>TS - Mažm_aptarnavimas</v>
      </c>
      <c r="F15" s="89">
        <v>13913.67</v>
      </c>
      <c r="G15" s="90">
        <v>0</v>
      </c>
      <c r="H15" s="91"/>
      <c r="I15" s="91"/>
      <c r="J15" s="91"/>
      <c r="K15" s="91"/>
      <c r="L15" s="89">
        <v>13913.67</v>
      </c>
      <c r="M15" s="198"/>
    </row>
    <row r="16" spans="1:17" x14ac:dyDescent="0.2">
      <c r="B16" s="86">
        <v>9</v>
      </c>
      <c r="C16" s="87" t="str">
        <f>[1]!DU[[#This Row],[Etato pavadinimas]]</f>
        <v>Apskaitininkas-ekonomistas</v>
      </c>
      <c r="D16" s="88">
        <f>[1]!DU[[#This Row],[Etatas]]</f>
        <v>1</v>
      </c>
      <c r="E16" s="86" t="str">
        <f>[1]!DU[[#This Row],[Priskyrimas]]</f>
        <v>TS - Mažm_aptarnavimas</v>
      </c>
      <c r="F16" s="89">
        <v>17110.759999999998</v>
      </c>
      <c r="G16" s="90">
        <v>-5571.52</v>
      </c>
      <c r="H16" s="91"/>
      <c r="I16" s="91"/>
      <c r="J16" s="91"/>
      <c r="K16" s="91"/>
      <c r="L16" s="89">
        <v>11539.239999999998</v>
      </c>
      <c r="M16" s="198"/>
    </row>
    <row r="17" spans="2:13" x14ac:dyDescent="0.2">
      <c r="B17" s="86">
        <v>10</v>
      </c>
      <c r="C17" s="87" t="str">
        <f>[1]!DU[[#This Row],[Etato pavadinimas]]</f>
        <v>Meistras (Ignalina)</v>
      </c>
      <c r="D17" s="88">
        <f>[1]!DU[[#This Row],[Etatas]]</f>
        <v>1</v>
      </c>
      <c r="E17" s="86" t="str">
        <f>[1]!DU[[#This Row],[Priskyrimas]]</f>
        <v>TS - Gamyba katilinėse</v>
      </c>
      <c r="F17" s="89">
        <v>11792.05</v>
      </c>
      <c r="G17" s="90">
        <v>0</v>
      </c>
      <c r="H17" s="91"/>
      <c r="I17" s="91"/>
      <c r="J17" s="91"/>
      <c r="K17" s="91"/>
      <c r="L17" s="89">
        <v>11792.05</v>
      </c>
      <c r="M17" s="198"/>
    </row>
    <row r="18" spans="2:13" x14ac:dyDescent="0.2">
      <c r="B18" s="86">
        <v>11</v>
      </c>
      <c r="C18" s="87" t="str">
        <f>[1]!DU[[#This Row],[Etato pavadinimas]]</f>
        <v>Meistras (Dūkštas)</v>
      </c>
      <c r="D18" s="88">
        <f>[1]!DU[[#This Row],[Etatas]]</f>
        <v>1</v>
      </c>
      <c r="E18" s="86" t="str">
        <f>[1]!DU[[#This Row],[Priskyrimas]]</f>
        <v>TS - Gamyba katilinėse</v>
      </c>
      <c r="F18" s="89">
        <v>12267.67</v>
      </c>
      <c r="G18" s="90">
        <v>0</v>
      </c>
      <c r="H18" s="91"/>
      <c r="I18" s="91"/>
      <c r="J18" s="91"/>
      <c r="K18" s="91"/>
      <c r="L18" s="89">
        <v>12267.67</v>
      </c>
      <c r="M18" s="198"/>
    </row>
    <row r="19" spans="2:13" x14ac:dyDescent="0.2">
      <c r="B19" s="86">
        <v>12</v>
      </c>
      <c r="C19" s="87" t="str">
        <f>[1]!DU[[#This Row],[Etato pavadinimas]]</f>
        <v>Šaltkalvis-remontininkas</v>
      </c>
      <c r="D19" s="88">
        <f>[1]!DU[[#This Row],[Etatas]]</f>
        <v>1</v>
      </c>
      <c r="E19" s="86" t="str">
        <f>[1]!DU[[#This Row],[Priskyrimas]]</f>
        <v>TS - Perdavimas</v>
      </c>
      <c r="F19" s="89">
        <v>10607.41</v>
      </c>
      <c r="G19" s="90">
        <v>0</v>
      </c>
      <c r="H19" s="91"/>
      <c r="I19" s="91"/>
      <c r="J19" s="91"/>
      <c r="K19" s="91"/>
      <c r="L19" s="89">
        <v>10607.41</v>
      </c>
      <c r="M19" s="198"/>
    </row>
    <row r="20" spans="2:13" x14ac:dyDescent="0.2">
      <c r="B20" s="86">
        <v>13</v>
      </c>
      <c r="C20" s="87" t="str">
        <f>[1]!DU[[#This Row],[Etato pavadinimas]]</f>
        <v>Šaltkalvis-remontininkas</v>
      </c>
      <c r="D20" s="88">
        <f>[1]!DU[[#This Row],[Etatas]]</f>
        <v>1</v>
      </c>
      <c r="E20" s="86" t="str">
        <f>[1]!DU[[#This Row],[Priskyrimas]]</f>
        <v>TS - Gamyba katilinėse</v>
      </c>
      <c r="F20" s="89">
        <v>9341.02</v>
      </c>
      <c r="G20" s="90">
        <v>0</v>
      </c>
      <c r="H20" s="91"/>
      <c r="I20" s="91"/>
      <c r="J20" s="91"/>
      <c r="K20" s="91"/>
      <c r="L20" s="89">
        <v>9341.02</v>
      </c>
      <c r="M20" s="198"/>
    </row>
    <row r="21" spans="2:13" x14ac:dyDescent="0.2">
      <c r="B21" s="86">
        <v>14</v>
      </c>
      <c r="C21" s="87" t="str">
        <f>[1]!DU[[#This Row],[Etato pavadinimas]]</f>
        <v>Šaltkalvis-remontininkas (Vidiškės)</v>
      </c>
      <c r="D21" s="88">
        <f>[1]!DU[[#This Row],[Etatas]]</f>
        <v>1</v>
      </c>
      <c r="E21" s="86" t="str">
        <f>[1]!DU[[#This Row],[Priskyrimas]]</f>
        <v>TS - Perdavimas</v>
      </c>
      <c r="F21" s="89">
        <v>10850.74</v>
      </c>
      <c r="G21" s="90">
        <v>0</v>
      </c>
      <c r="H21" s="91"/>
      <c r="I21" s="91"/>
      <c r="J21" s="91"/>
      <c r="K21" s="91"/>
      <c r="L21" s="89">
        <v>10850.74</v>
      </c>
      <c r="M21" s="198"/>
    </row>
    <row r="22" spans="2:13" x14ac:dyDescent="0.2">
      <c r="B22" s="86">
        <v>15</v>
      </c>
      <c r="C22" s="87" t="str">
        <f>[1]!DU[[#This Row],[Etato pavadinimas]]</f>
        <v>Šaltkalvis-remontininkas (Dūkštas)</v>
      </c>
      <c r="D22" s="88">
        <f>[1]!DU[[#This Row],[Etatas]]</f>
        <v>1</v>
      </c>
      <c r="E22" s="86" t="str">
        <f>[1]!DU[[#This Row],[Priskyrimas]]</f>
        <v>TS - Perdavimas</v>
      </c>
      <c r="F22" s="89">
        <v>700.49</v>
      </c>
      <c r="G22" s="90">
        <v>0</v>
      </c>
      <c r="H22" s="91"/>
      <c r="I22" s="91"/>
      <c r="J22" s="91"/>
      <c r="K22" s="91"/>
      <c r="L22" s="89">
        <v>700.49</v>
      </c>
      <c r="M22" s="198"/>
    </row>
    <row r="23" spans="2:13" x14ac:dyDescent="0.2">
      <c r="B23" s="86">
        <v>16</v>
      </c>
      <c r="C23" s="87" t="str">
        <f>[1]!DU[[#This Row],[Etato pavadinimas]]</f>
        <v>Elektromonteris-elektrikas</v>
      </c>
      <c r="D23" s="88">
        <f>[1]!DU[[#This Row],[Etatas]]</f>
        <v>1</v>
      </c>
      <c r="E23" s="86" t="str">
        <f>[1]!DU[[#This Row],[Priskyrimas]]</f>
        <v>TS - Perdavimas</v>
      </c>
      <c r="F23" s="89">
        <v>10294.620000000001</v>
      </c>
      <c r="G23" s="90">
        <v>0</v>
      </c>
      <c r="H23" s="91"/>
      <c r="I23" s="91"/>
      <c r="J23" s="91"/>
      <c r="K23" s="91"/>
      <c r="L23" s="89">
        <v>10294.620000000001</v>
      </c>
      <c r="M23" s="198"/>
    </row>
    <row r="24" spans="2:13" x14ac:dyDescent="0.2">
      <c r="B24" s="86">
        <v>17</v>
      </c>
      <c r="C24" s="87" t="str">
        <f>[1]!DU[[#This Row],[Etato pavadinimas]]</f>
        <v>Automatikos prietaisų derintojas</v>
      </c>
      <c r="D24" s="88">
        <f>[1]!DU[[#This Row],[Etatas]]</f>
        <v>1</v>
      </c>
      <c r="E24" s="86" t="str">
        <f>[1]!DU[[#This Row],[Priskyrimas]]</f>
        <v>TS - Gamyba katilinėse</v>
      </c>
      <c r="F24" s="89">
        <v>10695.92</v>
      </c>
      <c r="G24" s="90">
        <v>0</v>
      </c>
      <c r="H24" s="91"/>
      <c r="I24" s="91"/>
      <c r="J24" s="91"/>
      <c r="K24" s="91"/>
      <c r="L24" s="89">
        <v>10695.92</v>
      </c>
      <c r="M24" s="198"/>
    </row>
    <row r="25" spans="2:13" x14ac:dyDescent="0.2">
      <c r="B25" s="86">
        <v>18</v>
      </c>
      <c r="C25" s="87" t="str">
        <f>[1]!DU[[#This Row],[Etato pavadinimas]]</f>
        <v>Valytojas</v>
      </c>
      <c r="D25" s="88">
        <f>[1]!DU[[#This Row],[Etatas]]</f>
        <v>1</v>
      </c>
      <c r="E25" s="86" t="str">
        <f>[1]!DU[[#This Row],[Priskyrimas]]</f>
        <v>TS - Gamyba katilinėse</v>
      </c>
      <c r="F25" s="89">
        <v>8301.91</v>
      </c>
      <c r="G25" s="90">
        <v>0</v>
      </c>
      <c r="H25" s="91"/>
      <c r="I25" s="91"/>
      <c r="J25" s="91"/>
      <c r="K25" s="91"/>
      <c r="L25" s="89">
        <v>8301.91</v>
      </c>
      <c r="M25" s="198"/>
    </row>
    <row r="26" spans="2:13" x14ac:dyDescent="0.2">
      <c r="B26" s="86">
        <v>19</v>
      </c>
      <c r="C26" s="87" t="str">
        <f>[1]!DU[[#This Row],[Etato pavadinimas]]</f>
        <v>Sandėlininkė-laborantė</v>
      </c>
      <c r="D26" s="88">
        <f>[1]!DU[[#This Row],[Etatas]]</f>
        <v>1</v>
      </c>
      <c r="E26" s="86" t="str">
        <f>[1]!DU[[#This Row],[Priskyrimas]]</f>
        <v>TS - Gamyba katilinėse</v>
      </c>
      <c r="F26" s="89">
        <v>11067.11</v>
      </c>
      <c r="G26" s="90">
        <v>0</v>
      </c>
      <c r="H26" s="91"/>
      <c r="I26" s="91"/>
      <c r="J26" s="91"/>
      <c r="K26" s="91"/>
      <c r="L26" s="89">
        <v>11067.11</v>
      </c>
      <c r="M26" s="198"/>
    </row>
    <row r="27" spans="2:13" x14ac:dyDescent="0.2">
      <c r="B27" s="86">
        <v>21</v>
      </c>
      <c r="C27" s="87" t="str">
        <f>'[1]3.DU'!C28</f>
        <v>Katilų operatorius-šaltkalvis-remontininkas ( Ignalina)</v>
      </c>
      <c r="D27" s="88">
        <f>'[1]3.DU'!E28</f>
        <v>4</v>
      </c>
      <c r="E27" s="86" t="str">
        <f>'[1]3.DU'!M28</f>
        <v>TS - Gamyba katilinėse</v>
      </c>
      <c r="F27" s="89">
        <v>39716.57</v>
      </c>
      <c r="G27" s="90">
        <v>0</v>
      </c>
      <c r="H27" s="91"/>
      <c r="I27" s="91"/>
      <c r="J27" s="91"/>
      <c r="K27" s="91"/>
      <c r="L27" s="89">
        <v>39716.57</v>
      </c>
      <c r="M27" s="198"/>
    </row>
    <row r="28" spans="2:13" x14ac:dyDescent="0.2">
      <c r="B28" s="86">
        <v>22</v>
      </c>
      <c r="C28" s="87" t="str">
        <f>'[1]3.DU'!C29</f>
        <v>Katilų operatorius (Dūkštas)</v>
      </c>
      <c r="D28" s="88">
        <f>'[1]3.DU'!E29</f>
        <v>4</v>
      </c>
      <c r="E28" s="86" t="str">
        <f>'[1]3.DU'!M29</f>
        <v>TS - Gamyba katilinėse</v>
      </c>
      <c r="F28" s="89">
        <v>44712.41</v>
      </c>
      <c r="G28" s="90">
        <v>0</v>
      </c>
      <c r="H28" s="91"/>
      <c r="I28" s="91"/>
      <c r="J28" s="91"/>
      <c r="K28" s="91"/>
      <c r="L28" s="89">
        <v>44712.41</v>
      </c>
      <c r="M28" s="198"/>
    </row>
    <row r="29" spans="2:13" x14ac:dyDescent="0.2">
      <c r="B29" s="86">
        <v>23</v>
      </c>
      <c r="C29" s="87" t="str">
        <f>'[1]3.DU'!C30</f>
        <v>Katilų operatorius (Vidiškės)</v>
      </c>
      <c r="D29" s="88">
        <f>'[1]3.DU'!E30</f>
        <v>4</v>
      </c>
      <c r="E29" s="86" t="str">
        <f>'[1]3.DU'!M30</f>
        <v>TS - Gamyba katilinėse</v>
      </c>
      <c r="F29" s="89">
        <v>45284.46</v>
      </c>
      <c r="G29" s="90">
        <v>0</v>
      </c>
      <c r="H29" s="91"/>
      <c r="I29" s="91"/>
      <c r="J29" s="91"/>
      <c r="K29" s="91"/>
      <c r="L29" s="89">
        <v>45284.46</v>
      </c>
      <c r="M29" s="198"/>
    </row>
    <row r="30" spans="2:13" x14ac:dyDescent="0.2">
      <c r="B30" s="86">
        <v>24</v>
      </c>
      <c r="C30" s="87" t="str">
        <f>'[1]3.DU'!C31</f>
        <v>Katilų operatorius (Technikos g-vė)</v>
      </c>
      <c r="D30" s="88">
        <f>'[1]3.DU'!E31</f>
        <v>1</v>
      </c>
      <c r="E30" s="86" t="str">
        <f>'[1]3.DU'!M31</f>
        <v>TS - Gamyba katilinėse</v>
      </c>
      <c r="F30" s="89">
        <v>2524.2399999999998</v>
      </c>
      <c r="G30" s="90">
        <v>0</v>
      </c>
      <c r="H30" s="91"/>
      <c r="I30" s="91"/>
      <c r="J30" s="91"/>
      <c r="K30" s="91"/>
      <c r="L30" s="89">
        <v>2524.2399999999998</v>
      </c>
      <c r="M30" s="198"/>
    </row>
    <row r="31" spans="2:13" x14ac:dyDescent="0.2">
      <c r="B31" s="86">
        <v>25</v>
      </c>
      <c r="C31" s="87" t="str">
        <f>'[1]3.DU'!C32</f>
        <v>Katilų operatorius-traktorininkas (Ignalina)</v>
      </c>
      <c r="D31" s="88">
        <f>'[1]3.DU'!E32</f>
        <v>4</v>
      </c>
      <c r="E31" s="86" t="str">
        <f>'[1]3.DU'!M32</f>
        <v>TS - Gamyba katilinėse</v>
      </c>
      <c r="F31" s="89">
        <v>49962.14</v>
      </c>
      <c r="G31" s="90">
        <v>0</v>
      </c>
      <c r="H31" s="91"/>
      <c r="I31" s="91"/>
      <c r="J31" s="91"/>
      <c r="K31" s="91"/>
      <c r="L31" s="89">
        <v>49962.14</v>
      </c>
      <c r="M31" s="198"/>
    </row>
    <row r="32" spans="2:13" x14ac:dyDescent="0.2">
      <c r="B32" s="86">
        <v>26</v>
      </c>
      <c r="C32" s="87" t="str">
        <f>'[1]3.DU'!C33</f>
        <v>Technikas</v>
      </c>
      <c r="D32" s="88">
        <f>'[1]3.DU'!E33</f>
        <v>1</v>
      </c>
      <c r="E32" s="86" t="str">
        <f>'[1]3.DU'!M33</f>
        <v>TS - Sistemų priežiūra</v>
      </c>
      <c r="F32" s="89">
        <v>15051.47</v>
      </c>
      <c r="G32" s="90">
        <v>0</v>
      </c>
      <c r="H32" s="91"/>
      <c r="I32" s="91"/>
      <c r="J32" s="91"/>
      <c r="K32" s="91"/>
      <c r="L32" s="89">
        <v>15051.47</v>
      </c>
      <c r="M32" s="198"/>
    </row>
    <row r="33" spans="2:13" x14ac:dyDescent="0.2">
      <c r="B33" s="86">
        <v>27</v>
      </c>
      <c r="C33" s="87" t="str">
        <f>'[1]3.DU'!C34</f>
        <v>Šaltkalvis -santechnikas</v>
      </c>
      <c r="D33" s="88">
        <f>'[1]3.DU'!E34</f>
        <v>3</v>
      </c>
      <c r="E33" s="86" t="str">
        <f>'[1]3.DU'!M34</f>
        <v>TS - Sistemų priežiūra</v>
      </c>
      <c r="F33" s="89">
        <v>27509.9</v>
      </c>
      <c r="G33" s="90">
        <v>0</v>
      </c>
      <c r="H33" s="91"/>
      <c r="I33" s="91"/>
      <c r="J33" s="91"/>
      <c r="K33" s="91"/>
      <c r="L33" s="89">
        <v>27509.9</v>
      </c>
      <c r="M33" s="198"/>
    </row>
    <row r="34" spans="2:13" x14ac:dyDescent="0.2">
      <c r="B34" s="86">
        <v>28</v>
      </c>
      <c r="C34" s="87" t="str">
        <f>'[1]3.DU'!C35</f>
        <v>Šaltkalvis -santechnikas-trakt. (Vidiškės)</v>
      </c>
      <c r="D34" s="88">
        <f>'[1]3.DU'!E35</f>
        <v>1</v>
      </c>
      <c r="E34" s="86" t="str">
        <f>'[1]3.DU'!M35</f>
        <v>TS - Sistemų priežiūra</v>
      </c>
      <c r="F34" s="89">
        <v>5731.7</v>
      </c>
      <c r="G34" s="90">
        <v>0</v>
      </c>
      <c r="H34" s="91"/>
      <c r="I34" s="91"/>
      <c r="J34" s="91"/>
      <c r="K34" s="91"/>
      <c r="L34" s="89">
        <v>5731.7</v>
      </c>
      <c r="M34" s="198"/>
    </row>
    <row r="35" spans="2:13" x14ac:dyDescent="0.2">
      <c r="B35" s="86">
        <v>29</v>
      </c>
      <c r="C35" s="87" t="str">
        <f>'[1]3.DU'!C36</f>
        <v>Šaltkalvis-santechnikas (Dūkštas)</v>
      </c>
      <c r="D35" s="88">
        <f>'[1]3.DU'!E36</f>
        <v>1</v>
      </c>
      <c r="E35" s="86" t="str">
        <f>'[1]3.DU'!M36</f>
        <v>TS - Sistemų priežiūra</v>
      </c>
      <c r="F35" s="89">
        <v>4746.75</v>
      </c>
      <c r="G35" s="90">
        <v>0</v>
      </c>
      <c r="H35" s="91"/>
      <c r="I35" s="91"/>
      <c r="J35" s="91"/>
      <c r="K35" s="91"/>
      <c r="L35" s="89">
        <v>4746.75</v>
      </c>
      <c r="M35" s="198"/>
    </row>
    <row r="36" spans="2:13" x14ac:dyDescent="0.2">
      <c r="B36" s="86">
        <v>30</v>
      </c>
      <c r="C36" s="87" t="str">
        <f>'[1]3.DU'!C37</f>
        <v>Šaltkalvis -santechnikas-suvirintojas</v>
      </c>
      <c r="D36" s="88">
        <f>'[1]3.DU'!E37</f>
        <v>1</v>
      </c>
      <c r="E36" s="86" t="str">
        <f>'[1]3.DU'!M37</f>
        <v>TS - Sistemų priežiūra</v>
      </c>
      <c r="F36" s="89">
        <v>13637.35</v>
      </c>
      <c r="G36" s="90">
        <v>-4175.82</v>
      </c>
      <c r="H36" s="91"/>
      <c r="I36" s="91"/>
      <c r="J36" s="91"/>
      <c r="K36" s="91"/>
      <c r="L36" s="89">
        <v>9461.5300000000007</v>
      </c>
      <c r="M36" s="198"/>
    </row>
    <row r="37" spans="2:13" x14ac:dyDescent="0.2">
      <c r="B37" s="86">
        <v>31</v>
      </c>
      <c r="C37" s="87" t="str">
        <f>'[1]3.DU'!C38</f>
        <v>Karšto vandens apskaitos prietaisų kontrolierius-montuotojas</v>
      </c>
      <c r="D37" s="88">
        <f>'[1]3.DU'!E38</f>
        <v>1</v>
      </c>
      <c r="E37" s="86" t="str">
        <f>'[1]3.DU'!M38</f>
        <v>TS - KV_prietaisai</v>
      </c>
      <c r="F37" s="89">
        <v>11158.03</v>
      </c>
      <c r="G37" s="90">
        <v>0</v>
      </c>
      <c r="H37" s="91"/>
      <c r="I37" s="91"/>
      <c r="J37" s="91"/>
      <c r="K37" s="91"/>
      <c r="L37" s="89">
        <v>11158.03</v>
      </c>
      <c r="M37" s="198"/>
    </row>
    <row r="38" spans="2:13" x14ac:dyDescent="0.2">
      <c r="B38" s="86">
        <v>32</v>
      </c>
      <c r="C38" s="87" t="str">
        <f>'[1]3.DU'!C39</f>
        <v>Šaltkalvis-santechnikas</v>
      </c>
      <c r="D38" s="88">
        <f>'[1]3.DU'!E39</f>
        <v>1</v>
      </c>
      <c r="E38" s="86" t="str">
        <f>'[1]3.DU'!M39</f>
        <v>TS - KV_tiekimas</v>
      </c>
      <c r="F38" s="89">
        <v>10915.36</v>
      </c>
      <c r="G38" s="90">
        <v>-3516.4300000000003</v>
      </c>
      <c r="H38" s="91"/>
      <c r="I38" s="91"/>
      <c r="J38" s="91"/>
      <c r="K38" s="91"/>
      <c r="L38" s="89">
        <v>7398.93</v>
      </c>
      <c r="M38" s="198"/>
    </row>
    <row r="39" spans="2:13" x14ac:dyDescent="0.2">
      <c r="B39" s="86">
        <v>33</v>
      </c>
      <c r="C39" s="87" t="str">
        <f>'[1]3.DU'!C40</f>
        <v>Katilų operatorius (Linkmenų kat.)</v>
      </c>
      <c r="D39" s="88">
        <f>'[1]3.DU'!E40</f>
        <v>1</v>
      </c>
      <c r="E39" s="86" t="str">
        <f>'[1]3.DU'!M40</f>
        <v>TS - Gamyba katilinėse</v>
      </c>
      <c r="F39" s="89">
        <v>6698.92</v>
      </c>
      <c r="G39" s="90">
        <v>0</v>
      </c>
      <c r="H39" s="91"/>
      <c r="I39" s="91"/>
      <c r="J39" s="91"/>
      <c r="K39" s="91"/>
      <c r="L39" s="89">
        <v>6698.92</v>
      </c>
      <c r="M39" s="198"/>
    </row>
    <row r="40" spans="2:13" x14ac:dyDescent="0.2">
      <c r="B40" s="86">
        <v>34</v>
      </c>
      <c r="C40" s="87" t="str">
        <f>'[1]3.DU'!C41</f>
        <v>Katilų operatorius ( Ceikinių kat.)</v>
      </c>
      <c r="D40" s="88">
        <f>'[1]3.DU'!E41</f>
        <v>1</v>
      </c>
      <c r="E40" s="86" t="str">
        <f>'[1]3.DU'!M41</f>
        <v>TS - Gamyba katilinėse</v>
      </c>
      <c r="F40" s="89">
        <v>5966.49</v>
      </c>
      <c r="G40" s="90">
        <v>0</v>
      </c>
      <c r="H40" s="91"/>
      <c r="I40" s="91"/>
      <c r="J40" s="91"/>
      <c r="K40" s="91"/>
      <c r="L40" s="89">
        <v>5966.49</v>
      </c>
      <c r="M40" s="198"/>
    </row>
    <row r="41" spans="2:13" x14ac:dyDescent="0.2">
      <c r="B41" s="86">
        <v>35</v>
      </c>
      <c r="C41" s="87" t="str">
        <f>'[1]3.DU'!C42</f>
        <v>Katilų operatorius ( Kazitiškio kat.)</v>
      </c>
      <c r="D41" s="88">
        <f>'[1]3.DU'!E42</f>
        <v>1</v>
      </c>
      <c r="E41" s="86" t="str">
        <f>'[1]3.DU'!M42</f>
        <v>TS - Gamyba katilinėse</v>
      </c>
      <c r="F41" s="89">
        <v>3776.15</v>
      </c>
      <c r="G41" s="90">
        <v>0</v>
      </c>
      <c r="H41" s="91"/>
      <c r="I41" s="91"/>
      <c r="J41" s="91"/>
      <c r="K41" s="91"/>
      <c r="L41" s="89">
        <v>3776.15</v>
      </c>
      <c r="M41" s="198"/>
    </row>
    <row r="42" spans="2:13" x14ac:dyDescent="0.2">
      <c r="B42" s="86">
        <v>36</v>
      </c>
      <c r="C42" s="87" t="str">
        <f>'[1]3.DU'!C43</f>
        <v>Katilų operatorius (Mielagėnų  kat.)</v>
      </c>
      <c r="D42" s="88">
        <f>'[1]3.DU'!E43</f>
        <v>2</v>
      </c>
      <c r="E42" s="86" t="str">
        <f>'[1]3.DU'!M43</f>
        <v>TS - Gamyba katilinėse</v>
      </c>
      <c r="F42" s="89">
        <v>8856.11</v>
      </c>
      <c r="G42" s="90">
        <v>0</v>
      </c>
      <c r="H42" s="91"/>
      <c r="I42" s="91"/>
      <c r="J42" s="91"/>
      <c r="K42" s="91"/>
      <c r="L42" s="89">
        <v>8856.11</v>
      </c>
      <c r="M42" s="198"/>
    </row>
    <row r="43" spans="2:13" x14ac:dyDescent="0.2">
      <c r="B43" s="86">
        <v>37</v>
      </c>
      <c r="C43" s="87" t="str">
        <f>'[1]3.DU'!C44</f>
        <v>Katilų operatorius (Rimšės  kat.)</v>
      </c>
      <c r="D43" s="88">
        <f>'[1]3.DU'!E44</f>
        <v>1</v>
      </c>
      <c r="E43" s="86" t="str">
        <f>'[1]3.DU'!M44</f>
        <v>TS - Gamyba katilinėse</v>
      </c>
      <c r="F43" s="89">
        <v>3779.76</v>
      </c>
      <c r="G43" s="90">
        <v>0</v>
      </c>
      <c r="H43" s="91"/>
      <c r="I43" s="91"/>
      <c r="J43" s="91"/>
      <c r="K43" s="91"/>
      <c r="L43" s="89">
        <v>3779.76</v>
      </c>
      <c r="M43" s="198"/>
    </row>
    <row r="44" spans="2:13" x14ac:dyDescent="0.2">
      <c r="B44" s="86">
        <v>38</v>
      </c>
      <c r="C44" s="87" t="str">
        <f>'[1]3.DU'!C45</f>
        <v>Nedarbingumo lapeliai</v>
      </c>
      <c r="D44" s="88"/>
      <c r="E44" s="86" t="str">
        <f>'[1]3.DU'!M45</f>
        <v>BS - Bendrosios sąnaudos</v>
      </c>
      <c r="F44" s="89">
        <v>434.33</v>
      </c>
      <c r="G44" s="90">
        <v>0</v>
      </c>
      <c r="H44" s="91"/>
      <c r="I44" s="91"/>
      <c r="J44" s="91"/>
      <c r="K44" s="91"/>
      <c r="L44" s="89">
        <v>434.33</v>
      </c>
      <c r="M44" s="198"/>
    </row>
    <row r="45" spans="2:13" x14ac:dyDescent="0.2">
      <c r="B45" s="86">
        <v>40</v>
      </c>
      <c r="C45" s="87" t="str">
        <f>'[1]3.DU'!C47</f>
        <v>Nedarbingumo lapeliai</v>
      </c>
      <c r="D45" s="88"/>
      <c r="E45" s="86" t="str">
        <f>'[1]3.DU'!M47</f>
        <v>TS - Gamyba katilinėse</v>
      </c>
      <c r="F45" s="89">
        <v>260.11</v>
      </c>
      <c r="G45" s="90">
        <v>0</v>
      </c>
      <c r="H45" s="91"/>
      <c r="I45" s="91"/>
      <c r="J45" s="91"/>
      <c r="K45" s="91"/>
      <c r="L45" s="89">
        <v>260.11</v>
      </c>
      <c r="M45" s="198"/>
    </row>
    <row r="46" spans="2:13" x14ac:dyDescent="0.2">
      <c r="B46" s="86">
        <v>41</v>
      </c>
      <c r="C46" s="87" t="str">
        <f>'[1]3.DU'!C48</f>
        <v>Nedarbingumo lapeliai</v>
      </c>
      <c r="D46" s="88"/>
      <c r="E46" s="86" t="str">
        <f>'[1]3.DU'!M48</f>
        <v>TS - Perdavimas</v>
      </c>
      <c r="F46" s="89">
        <v>29.13</v>
      </c>
      <c r="G46" s="90">
        <v>0</v>
      </c>
      <c r="H46" s="91"/>
      <c r="I46" s="91"/>
      <c r="J46" s="91"/>
      <c r="K46" s="91"/>
      <c r="L46" s="89">
        <v>29.13</v>
      </c>
      <c r="M46" s="198"/>
    </row>
    <row r="47" spans="2:13" x14ac:dyDescent="0.2">
      <c r="B47" s="86">
        <v>42</v>
      </c>
      <c r="C47" s="87" t="str">
        <f>'[1]3.DU'!C49</f>
        <v>Nedarbingumo lapeliai</v>
      </c>
      <c r="D47" s="88"/>
      <c r="E47" s="86" t="str">
        <f>'[1]3.DU'!M49</f>
        <v>TS - Sistemų priežiūra</v>
      </c>
      <c r="F47" s="89">
        <v>43.36</v>
      </c>
      <c r="G47" s="90">
        <v>0</v>
      </c>
      <c r="H47" s="91"/>
      <c r="I47" s="91"/>
      <c r="J47" s="91"/>
      <c r="K47" s="91"/>
      <c r="L47" s="89">
        <v>43.36</v>
      </c>
      <c r="M47" s="198"/>
    </row>
    <row r="48" spans="2:13" x14ac:dyDescent="0.2">
      <c r="B48" s="86">
        <v>43</v>
      </c>
      <c r="C48" s="87" t="str">
        <f>'[1]3.DU'!C50</f>
        <v>Nedarbingumo lapeliai</v>
      </c>
      <c r="D48" s="88"/>
      <c r="E48" s="86" t="str">
        <f>'[1]3.DU'!M50</f>
        <v>TS - KV_prietaisai</v>
      </c>
      <c r="F48" s="89">
        <v>109.16</v>
      </c>
      <c r="G48" s="90">
        <v>0</v>
      </c>
      <c r="H48" s="91"/>
      <c r="I48" s="91"/>
      <c r="J48" s="91"/>
      <c r="K48" s="91"/>
      <c r="L48" s="89">
        <v>109.16</v>
      </c>
      <c r="M48" s="198"/>
    </row>
    <row r="49" spans="2:13" x14ac:dyDescent="0.2">
      <c r="B49" s="86">
        <v>44</v>
      </c>
      <c r="C49" s="87" t="str">
        <f>'[1]3.DU'!C51</f>
        <v>Darbo užmokesčio sąnaudos atostogų kaupimui</v>
      </c>
      <c r="D49" s="88"/>
      <c r="E49" s="86" t="str">
        <f>'[1]3.DU'!M51</f>
        <v>BS - Bendrosios sąnaudos</v>
      </c>
      <c r="F49" s="89">
        <v>570.04</v>
      </c>
      <c r="G49" s="90">
        <v>0</v>
      </c>
      <c r="H49" s="91"/>
      <c r="I49" s="91"/>
      <c r="J49" s="91"/>
      <c r="K49" s="91"/>
      <c r="L49" s="89">
        <v>570.04</v>
      </c>
      <c r="M49" s="198"/>
    </row>
    <row r="50" spans="2:13" x14ac:dyDescent="0.2">
      <c r="B50" s="86">
        <v>47</v>
      </c>
      <c r="C50" s="87" t="str">
        <f>'[1]3.DU'!C54</f>
        <v>Darbo užmokesčio sąnaudos atostogų kaupimui</v>
      </c>
      <c r="D50" s="88"/>
      <c r="E50" s="86" t="str">
        <f>'[1]3.DU'!M54</f>
        <v>TS - Gamyba katilinėse</v>
      </c>
      <c r="F50" s="89">
        <v>-240.9</v>
      </c>
      <c r="G50" s="90">
        <v>0</v>
      </c>
      <c r="H50" s="91"/>
      <c r="I50" s="91"/>
      <c r="J50" s="91"/>
      <c r="K50" s="91"/>
      <c r="L50" s="89">
        <v>-240.9</v>
      </c>
      <c r="M50" s="198"/>
    </row>
    <row r="51" spans="2:13" x14ac:dyDescent="0.2">
      <c r="B51" s="86">
        <v>48</v>
      </c>
      <c r="C51" s="87" t="str">
        <f>'[1]3.DU'!C55</f>
        <v>Darbo užmokesčio sąnaudos atostogų kaupimui</v>
      </c>
      <c r="D51" s="88"/>
      <c r="E51" s="86" t="str">
        <f>'[1]3.DU'!M55</f>
        <v>TS - Sistemų priežiūra</v>
      </c>
      <c r="F51" s="89">
        <v>-1093.1199999999999</v>
      </c>
      <c r="G51" s="90">
        <v>0</v>
      </c>
      <c r="H51" s="91"/>
      <c r="I51" s="91"/>
      <c r="J51" s="91"/>
      <c r="K51" s="91"/>
      <c r="L51" s="89">
        <v>-1093.1199999999999</v>
      </c>
      <c r="M51" s="198"/>
    </row>
    <row r="52" spans="2:13" x14ac:dyDescent="0.2">
      <c r="B52" s="86">
        <v>49</v>
      </c>
      <c r="C52" s="87" t="str">
        <f>'[1]3.DU'!C56</f>
        <v>Darbo užmokesčio sąnaudos atostogų kaupimui</v>
      </c>
      <c r="D52" s="88"/>
      <c r="E52" s="86" t="str">
        <f>'[1]3.DU'!M56</f>
        <v>TS - KV_prietaisai</v>
      </c>
      <c r="F52" s="89">
        <v>-137.31</v>
      </c>
      <c r="G52" s="90">
        <v>0</v>
      </c>
      <c r="H52" s="91"/>
      <c r="I52" s="91"/>
      <c r="J52" s="91"/>
      <c r="K52" s="91"/>
      <c r="L52" s="89">
        <v>-137.31</v>
      </c>
      <c r="M52" s="198"/>
    </row>
    <row r="53" spans="2:13" x14ac:dyDescent="0.2">
      <c r="B53" s="95"/>
      <c r="C53" s="96" t="s">
        <v>28</v>
      </c>
      <c r="D53" s="97">
        <f>SUM(D8:D52)</f>
        <v>51</v>
      </c>
      <c r="E53" s="6" t="s">
        <v>29</v>
      </c>
      <c r="F53" s="98">
        <v>542915.75</v>
      </c>
      <c r="G53" s="98">
        <v>-13263.77</v>
      </c>
      <c r="H53" s="98">
        <v>0</v>
      </c>
      <c r="I53" s="98">
        <v>0</v>
      </c>
      <c r="J53" s="98">
        <v>0</v>
      </c>
      <c r="K53" s="98">
        <v>0</v>
      </c>
      <c r="L53" s="98">
        <v>529651.98</v>
      </c>
      <c r="M53" s="6" t="s">
        <v>29</v>
      </c>
    </row>
    <row r="54" spans="2:13" x14ac:dyDescent="0.2">
      <c r="L54" s="99">
        <f>L53-'[1]5'!M97</f>
        <v>0</v>
      </c>
    </row>
    <row r="55" spans="2:13" x14ac:dyDescent="0.2">
      <c r="B55" s="83"/>
    </row>
    <row r="56" spans="2:13" x14ac:dyDescent="0.2">
      <c r="B56" s="100" t="s">
        <v>30</v>
      </c>
      <c r="C56" s="101" t="s">
        <v>31</v>
      </c>
      <c r="D56" s="102"/>
      <c r="E56" s="102"/>
      <c r="F56" s="102"/>
      <c r="G56" s="102"/>
      <c r="H56" s="102"/>
      <c r="I56" s="102"/>
      <c r="J56" s="102"/>
      <c r="K56" s="102"/>
      <c r="L56" s="102"/>
      <c r="M56" s="103"/>
    </row>
    <row r="57" spans="2:13" x14ac:dyDescent="0.2">
      <c r="B57" s="104" t="s">
        <v>15</v>
      </c>
      <c r="C57" s="82" t="s">
        <v>32</v>
      </c>
      <c r="M57" s="105"/>
    </row>
    <row r="58" spans="2:13" x14ac:dyDescent="0.2">
      <c r="B58" s="104" t="s">
        <v>16</v>
      </c>
      <c r="C58" s="82" t="s">
        <v>33</v>
      </c>
      <c r="M58" s="105"/>
    </row>
    <row r="59" spans="2:13" x14ac:dyDescent="0.2">
      <c r="B59" s="104"/>
      <c r="C59" s="82" t="s">
        <v>34</v>
      </c>
      <c r="M59" s="105"/>
    </row>
    <row r="60" spans="2:13" x14ac:dyDescent="0.2">
      <c r="B60" s="104"/>
      <c r="C60" s="82" t="s">
        <v>35</v>
      </c>
      <c r="M60" s="105"/>
    </row>
    <row r="61" spans="2:13" x14ac:dyDescent="0.2">
      <c r="B61" s="104"/>
      <c r="C61" s="82" t="s">
        <v>36</v>
      </c>
      <c r="M61" s="105"/>
    </row>
    <row r="62" spans="2:13" x14ac:dyDescent="0.2">
      <c r="B62" s="104"/>
      <c r="C62" s="82" t="s">
        <v>37</v>
      </c>
    </row>
    <row r="63" spans="2:13" x14ac:dyDescent="0.2">
      <c r="B63" s="104"/>
      <c r="C63" s="82" t="s">
        <v>38</v>
      </c>
      <c r="M63" s="105"/>
    </row>
    <row r="64" spans="2:13" x14ac:dyDescent="0.2">
      <c r="B64" s="104" t="s">
        <v>17</v>
      </c>
      <c r="C64" s="82" t="s">
        <v>39</v>
      </c>
      <c r="M64" s="105"/>
    </row>
    <row r="65" spans="2:13" x14ac:dyDescent="0.2">
      <c r="B65" s="104" t="s">
        <v>18</v>
      </c>
      <c r="C65" s="82" t="s">
        <v>40</v>
      </c>
      <c r="M65" s="105"/>
    </row>
    <row r="66" spans="2:13" x14ac:dyDescent="0.2">
      <c r="B66" s="104"/>
      <c r="C66" s="82" t="s">
        <v>41</v>
      </c>
      <c r="M66" s="105"/>
    </row>
    <row r="67" spans="2:13" x14ac:dyDescent="0.2">
      <c r="B67" s="104" t="s">
        <v>19</v>
      </c>
      <c r="C67" s="82" t="s">
        <v>42</v>
      </c>
      <c r="M67" s="105"/>
    </row>
    <row r="68" spans="2:13" x14ac:dyDescent="0.2">
      <c r="B68" s="104" t="s">
        <v>20</v>
      </c>
      <c r="C68" s="82" t="s">
        <v>43</v>
      </c>
      <c r="M68" s="105"/>
    </row>
    <row r="69" spans="2:13" x14ac:dyDescent="0.2">
      <c r="B69" s="104" t="s">
        <v>21</v>
      </c>
      <c r="C69" s="82" t="s">
        <v>44</v>
      </c>
      <c r="M69" s="105"/>
    </row>
    <row r="70" spans="2:13" x14ac:dyDescent="0.2">
      <c r="B70" s="104" t="s">
        <v>22</v>
      </c>
      <c r="C70" s="82" t="s">
        <v>45</v>
      </c>
      <c r="M70" s="105"/>
    </row>
    <row r="71" spans="2:13" x14ac:dyDescent="0.2">
      <c r="B71" s="104" t="s">
        <v>23</v>
      </c>
      <c r="C71" s="82" t="s">
        <v>46</v>
      </c>
      <c r="M71" s="105"/>
    </row>
    <row r="72" spans="2:13" x14ac:dyDescent="0.2">
      <c r="B72" s="106" t="s">
        <v>24</v>
      </c>
      <c r="C72" s="107" t="s">
        <v>47</v>
      </c>
      <c r="D72" s="107"/>
      <c r="E72" s="107"/>
      <c r="F72" s="107"/>
      <c r="G72" s="107"/>
      <c r="H72" s="107"/>
      <c r="I72" s="107"/>
      <c r="J72" s="107"/>
      <c r="K72" s="107"/>
      <c r="L72" s="107"/>
      <c r="M72" s="108"/>
    </row>
  </sheetData>
  <mergeCells count="4">
    <mergeCell ref="A1:B1"/>
    <mergeCell ref="G7:K7"/>
    <mergeCell ref="M8:M52"/>
    <mergeCell ref="K2:Q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176"/>
  <sheetViews>
    <sheetView topLeftCell="A133" workbookViewId="0">
      <selection activeCell="A133" sqref="A1:XFD1048576"/>
    </sheetView>
  </sheetViews>
  <sheetFormatPr defaultColWidth="9.140625" defaultRowHeight="12.75" x14ac:dyDescent="0.2"/>
  <cols>
    <col min="1" max="1" width="4.28515625" style="1" customWidth="1"/>
    <col min="2" max="2" width="9.42578125" style="1" bestFit="1" customWidth="1"/>
    <col min="3" max="3" width="64.7109375" style="1" customWidth="1"/>
    <col min="4" max="4" width="14.7109375" style="36" customWidth="1"/>
    <col min="5" max="5" width="15" style="1" customWidth="1"/>
    <col min="6" max="32" width="13.140625" style="1" customWidth="1"/>
    <col min="33" max="33" width="16" style="1" customWidth="1"/>
    <col min="34" max="34" width="4.28515625" style="1" customWidth="1"/>
    <col min="35" max="35" width="9.140625" style="1"/>
    <col min="36" max="36" width="107.7109375" style="1" bestFit="1" customWidth="1"/>
    <col min="37" max="16384" width="9.140625" style="1"/>
  </cols>
  <sheetData>
    <row r="1" spans="2:36" x14ac:dyDescent="0.2">
      <c r="B1" s="1" t="s">
        <v>614</v>
      </c>
      <c r="J1" s="37"/>
      <c r="K1" s="37"/>
      <c r="L1" s="37"/>
      <c r="M1" s="37"/>
      <c r="N1" s="37"/>
      <c r="O1" s="37"/>
      <c r="P1" s="37"/>
      <c r="Q1" s="37"/>
      <c r="R1" s="37"/>
      <c r="S1" s="37"/>
      <c r="T1" s="37"/>
      <c r="U1" s="37"/>
      <c r="V1" s="37"/>
      <c r="W1" s="37"/>
      <c r="X1" s="37"/>
      <c r="Y1" s="37"/>
      <c r="Z1" s="37"/>
      <c r="AA1" s="37"/>
      <c r="AB1" s="37"/>
      <c r="AC1" s="37"/>
      <c r="AD1" s="37"/>
      <c r="AE1" s="37"/>
      <c r="AF1" s="37"/>
    </row>
    <row r="2" spans="2:36" x14ac:dyDescent="0.2">
      <c r="B2" s="3"/>
      <c r="AJ2" s="38" t="s">
        <v>48</v>
      </c>
    </row>
    <row r="3" spans="2:36" x14ac:dyDescent="0.2">
      <c r="B3" s="3" t="s">
        <v>0</v>
      </c>
    </row>
    <row r="4" spans="2:36" x14ac:dyDescent="0.2">
      <c r="B4" s="3" t="s">
        <v>49</v>
      </c>
      <c r="J4" s="39"/>
      <c r="K4" s="39"/>
      <c r="L4" s="39"/>
      <c r="M4" s="39"/>
      <c r="N4" s="39"/>
      <c r="O4" s="39"/>
      <c r="P4" s="39"/>
      <c r="Q4" s="39"/>
      <c r="R4" s="39"/>
      <c r="S4" s="39"/>
      <c r="T4" s="40"/>
      <c r="U4" s="39"/>
      <c r="V4" s="39"/>
      <c r="W4" s="39"/>
      <c r="X4" s="39"/>
      <c r="Y4" s="39"/>
      <c r="Z4" s="39"/>
      <c r="AA4" s="39"/>
      <c r="AB4" s="39"/>
      <c r="AC4" s="39"/>
      <c r="AD4" s="39"/>
      <c r="AE4" s="39"/>
    </row>
    <row r="6" spans="2:36" ht="37.5" customHeight="1" x14ac:dyDescent="0.2">
      <c r="B6" s="6" t="s">
        <v>2</v>
      </c>
      <c r="C6" s="6" t="s">
        <v>50</v>
      </c>
      <c r="D6" s="7" t="s">
        <v>51</v>
      </c>
      <c r="E6" s="7" t="s">
        <v>6</v>
      </c>
      <c r="F6" s="6" t="s">
        <v>52</v>
      </c>
      <c r="G6" s="6" t="s">
        <v>53</v>
      </c>
      <c r="H6" s="6" t="s">
        <v>54</v>
      </c>
      <c r="I6" s="6" t="s">
        <v>55</v>
      </c>
      <c r="J6" s="6" t="s">
        <v>7</v>
      </c>
      <c r="K6" s="6" t="s">
        <v>8</v>
      </c>
      <c r="L6" s="6" t="s">
        <v>9</v>
      </c>
      <c r="M6" s="6" t="s">
        <v>56</v>
      </c>
      <c r="N6" s="6" t="s">
        <v>57</v>
      </c>
      <c r="O6" s="6" t="s">
        <v>58</v>
      </c>
      <c r="P6" s="6" t="s">
        <v>59</v>
      </c>
      <c r="Q6" s="6" t="s">
        <v>60</v>
      </c>
      <c r="R6" s="6" t="s">
        <v>61</v>
      </c>
      <c r="S6" s="6" t="s">
        <v>62</v>
      </c>
      <c r="T6" s="6" t="s">
        <v>63</v>
      </c>
      <c r="U6" s="6" t="s">
        <v>64</v>
      </c>
      <c r="V6" s="6" t="s">
        <v>65</v>
      </c>
      <c r="W6" s="6" t="s">
        <v>66</v>
      </c>
      <c r="X6" s="6" t="s">
        <v>67</v>
      </c>
      <c r="Y6" s="6" t="s">
        <v>68</v>
      </c>
      <c r="Z6" s="6" t="s">
        <v>69</v>
      </c>
      <c r="AA6" s="6" t="s">
        <v>70</v>
      </c>
      <c r="AB6" s="6" t="s">
        <v>71</v>
      </c>
      <c r="AC6" s="6" t="s">
        <v>72</v>
      </c>
      <c r="AD6" s="6" t="s">
        <v>73</v>
      </c>
      <c r="AE6" s="6" t="s">
        <v>74</v>
      </c>
      <c r="AF6" s="6" t="s">
        <v>12</v>
      </c>
      <c r="AG6" s="6" t="s">
        <v>13</v>
      </c>
      <c r="AI6" s="6" t="s">
        <v>2</v>
      </c>
      <c r="AJ6" s="6" t="s">
        <v>14</v>
      </c>
    </row>
    <row r="7" spans="2:36" ht="12.2" customHeight="1" x14ac:dyDescent="0.2">
      <c r="B7" s="41" t="s">
        <v>15</v>
      </c>
      <c r="C7" s="41" t="s">
        <v>16</v>
      </c>
      <c r="D7" s="6" t="s">
        <v>17</v>
      </c>
      <c r="E7" s="6" t="s">
        <v>18</v>
      </c>
      <c r="F7" s="200" t="s">
        <v>19</v>
      </c>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6" t="s">
        <v>20</v>
      </c>
      <c r="AG7" s="6" t="s">
        <v>21</v>
      </c>
      <c r="AI7" s="6" t="s">
        <v>22</v>
      </c>
      <c r="AJ7" s="6" t="s">
        <v>23</v>
      </c>
    </row>
    <row r="8" spans="2:36" ht="12.2" customHeight="1" x14ac:dyDescent="0.2">
      <c r="B8" s="42" t="s">
        <v>75</v>
      </c>
      <c r="C8" s="43" t="s">
        <v>76</v>
      </c>
      <c r="D8" s="44"/>
      <c r="E8" s="45">
        <f>+SUMIFS([1]!Sanaudos[Suma],[1]!Sanaudos[Pagal DK RAS],#REF!)</f>
        <v>0</v>
      </c>
      <c r="F8" s="45"/>
      <c r="G8" s="45"/>
      <c r="H8" s="45"/>
      <c r="I8" s="45"/>
      <c r="J8" s="45">
        <f>+SUMIFS([1]!Sanaudos_kor[Suma],[1]!Sanaudos_kor[RAS],#REF!,[1]!Sanaudos_kor[KOR_nr],J$1)</f>
        <v>0</v>
      </c>
      <c r="K8" s="45">
        <f>+SUMIFS([1]!Sanaudos_kor[Suma],[1]!Sanaudos_kor[RAS],#REF!,[1]!Sanaudos_kor[KOR_nr],K$1)</f>
        <v>0</v>
      </c>
      <c r="L8" s="45">
        <f>+SUMIFS([1]!Sanaudos_kor[Suma],[1]!Sanaudos_kor[RAS],#REF!,[1]!Sanaudos_kor[KOR_nr],L$1)</f>
        <v>0</v>
      </c>
      <c r="M8" s="45">
        <f>+SUMIFS([1]!Sanaudos_kor[Suma],[1]!Sanaudos_kor[RAS],#REF!,[1]!Sanaudos_kor[KOR_nr],M$1)</f>
        <v>0</v>
      </c>
      <c r="N8" s="45">
        <f>+SUMIFS([1]!Sanaudos_kor[Suma],[1]!Sanaudos_kor[RAS],#REF!,[1]!Sanaudos_kor[KOR_nr],N$1)</f>
        <v>0</v>
      </c>
      <c r="O8" s="45">
        <f>+SUMIFS([1]!Sanaudos_kor[Suma],[1]!Sanaudos_kor[RAS],#REF!,[1]!Sanaudos_kor[KOR_nr],O$1)</f>
        <v>0</v>
      </c>
      <c r="P8" s="45">
        <f>+SUMIFS([1]!Sanaudos_kor[Suma],[1]!Sanaudos_kor[RAS],#REF!,[1]!Sanaudos_kor[KOR_nr],P$1)</f>
        <v>0</v>
      </c>
      <c r="Q8" s="45">
        <f>+SUMIFS([1]!Sanaudos_kor[Suma],[1]!Sanaudos_kor[RAS],#REF!,[1]!Sanaudos_kor[KOR_nr],Q$1)</f>
        <v>0</v>
      </c>
      <c r="R8" s="45">
        <f>+SUMIFS([1]!Sanaudos_kor[Suma],[1]!Sanaudos_kor[RAS],#REF!,[1]!Sanaudos_kor[KOR_nr],R$1)</f>
        <v>0</v>
      </c>
      <c r="S8" s="45">
        <f>+SUMIFS([1]!Sanaudos_kor[Suma],[1]!Sanaudos_kor[RAS],#REF!,[1]!Sanaudos_kor[KOR_nr],S$1)</f>
        <v>0</v>
      </c>
      <c r="T8" s="45">
        <f>+SUMIFS([1]!Sanaudos_kor[Suma],[1]!Sanaudos_kor[RAS],#REF!,[1]!Sanaudos_kor[KOR_nr],T$1)</f>
        <v>0</v>
      </c>
      <c r="U8" s="45">
        <f>+SUMIFS([1]!Sanaudos_kor[Suma],[1]!Sanaudos_kor[RAS],#REF!,[1]!Sanaudos_kor[KOR_nr],U$1)</f>
        <v>0</v>
      </c>
      <c r="V8" s="45">
        <f>+SUMIFS([1]!Sanaudos_kor[Suma],[1]!Sanaudos_kor[RAS],#REF!,[1]!Sanaudos_kor[KOR_nr],V$1)</f>
        <v>0</v>
      </c>
      <c r="W8" s="45">
        <f>+SUMIFS([1]!Sanaudos_kor[Suma],[1]!Sanaudos_kor[RAS],#REF!,[1]!Sanaudos_kor[KOR_nr],W$1)</f>
        <v>0</v>
      </c>
      <c r="X8" s="45">
        <f>+SUMIFS([1]!Sanaudos_kor[Suma],[1]!Sanaudos_kor[RAS],#REF!,[1]!Sanaudos_kor[KOR_nr],X$1)</f>
        <v>0</v>
      </c>
      <c r="Y8" s="45">
        <f>+SUMIFS([1]!Sanaudos_kor[Suma],[1]!Sanaudos_kor[RAS],#REF!,[1]!Sanaudos_kor[KOR_nr],Y$1)</f>
        <v>0</v>
      </c>
      <c r="Z8" s="45">
        <f>+SUMIFS([1]!Sanaudos_kor[Suma],[1]!Sanaudos_kor[RAS],#REF!,[1]!Sanaudos_kor[KOR_nr],Z$1)</f>
        <v>0</v>
      </c>
      <c r="AA8" s="45">
        <f>+SUMIFS([1]!Sanaudos_kor[Suma],[1]!Sanaudos_kor[RAS],#REF!,[1]!Sanaudos_kor[KOR_nr],AA$1)</f>
        <v>0</v>
      </c>
      <c r="AB8" s="45">
        <f>+SUMIFS([1]!Sanaudos_kor[Suma],[1]!Sanaudos_kor[RAS],#REF!,[1]!Sanaudos_kor[KOR_nr],AB$1)</f>
        <v>0</v>
      </c>
      <c r="AC8" s="45">
        <f>+SUMIFS([1]!Sanaudos_kor[Suma],[1]!Sanaudos_kor[RAS],#REF!,[1]!Sanaudos_kor[KOR_nr],AC$1)</f>
        <v>0</v>
      </c>
      <c r="AD8" s="45">
        <f>+SUMIFS([1]!Sanaudos_kor[Suma],[1]!Sanaudos_kor[RAS],#REF!,[1]!Sanaudos_kor[KOR_nr],AD$1)</f>
        <v>0</v>
      </c>
      <c r="AE8" s="45">
        <f>+SUMIFS([1]!Sanaudos_kor[Suma],[1]!Sanaudos_kor[RAS],#REF!,[1]!Sanaudos_kor[KOR_nr],AE$1)</f>
        <v>0</v>
      </c>
      <c r="AF8" s="45">
        <f t="shared" ref="AF8:AF11" si="0">SUM(E8:AE8)</f>
        <v>0</v>
      </c>
      <c r="AG8" s="201" t="s">
        <v>25</v>
      </c>
      <c r="AI8" s="46" t="s">
        <v>52</v>
      </c>
      <c r="AJ8" s="47" t="s">
        <v>77</v>
      </c>
    </row>
    <row r="9" spans="2:36" ht="12.2" customHeight="1" x14ac:dyDescent="0.2">
      <c r="B9" s="48" t="s">
        <v>78</v>
      </c>
      <c r="C9" s="49" t="s">
        <v>79</v>
      </c>
      <c r="D9" s="50"/>
      <c r="E9" s="51">
        <f>+SUMIFS([1]!Sanaudos[Suma],[1]!Sanaudos[Pagal DK RAS],#REF!)</f>
        <v>0</v>
      </c>
      <c r="F9" s="51"/>
      <c r="G9" s="51"/>
      <c r="H9" s="51"/>
      <c r="I9" s="51"/>
      <c r="J9" s="51">
        <f>+SUMIFS([1]!Sanaudos_kor[Suma],[1]!Sanaudos_kor[RAS],#REF!,[1]!Sanaudos_kor[KOR_nr],J$1)</f>
        <v>0</v>
      </c>
      <c r="K9" s="51">
        <f>+SUMIFS([1]!Sanaudos_kor[Suma],[1]!Sanaudos_kor[RAS],#REF!,[1]!Sanaudos_kor[KOR_nr],K$1)</f>
        <v>0</v>
      </c>
      <c r="L9" s="51">
        <f>+SUMIFS([1]!Sanaudos_kor[Suma],[1]!Sanaudos_kor[RAS],#REF!,[1]!Sanaudos_kor[KOR_nr],L$1)</f>
        <v>0</v>
      </c>
      <c r="M9" s="51">
        <f>+SUMIFS([1]!Sanaudos_kor[Suma],[1]!Sanaudos_kor[RAS],#REF!,[1]!Sanaudos_kor[KOR_nr],M$1)</f>
        <v>0</v>
      </c>
      <c r="N9" s="51">
        <f>+SUMIFS([1]!Sanaudos_kor[Suma],[1]!Sanaudos_kor[RAS],#REF!,[1]!Sanaudos_kor[KOR_nr],N$1)</f>
        <v>0</v>
      </c>
      <c r="O9" s="51">
        <f>+SUMIFS([1]!Sanaudos_kor[Suma],[1]!Sanaudos_kor[RAS],#REF!,[1]!Sanaudos_kor[KOR_nr],O$1)</f>
        <v>0</v>
      </c>
      <c r="P9" s="51">
        <f>+SUMIFS([1]!Sanaudos_kor[Suma],[1]!Sanaudos_kor[RAS],#REF!,[1]!Sanaudos_kor[KOR_nr],P$1)</f>
        <v>0</v>
      </c>
      <c r="Q9" s="51">
        <f>+SUMIFS([1]!Sanaudos_kor[Suma],[1]!Sanaudos_kor[RAS],#REF!,[1]!Sanaudos_kor[KOR_nr],Q$1)</f>
        <v>0</v>
      </c>
      <c r="R9" s="51">
        <f>+SUMIFS([1]!Sanaudos_kor[Suma],[1]!Sanaudos_kor[RAS],#REF!,[1]!Sanaudos_kor[KOR_nr],R$1)</f>
        <v>0</v>
      </c>
      <c r="S9" s="51">
        <f>+SUMIFS([1]!Sanaudos_kor[Suma],[1]!Sanaudos_kor[RAS],#REF!,[1]!Sanaudos_kor[KOR_nr],S$1)</f>
        <v>0</v>
      </c>
      <c r="T9" s="51">
        <f>+SUMIFS([1]!Sanaudos_kor[Suma],[1]!Sanaudos_kor[RAS],#REF!,[1]!Sanaudos_kor[KOR_nr],T$1)</f>
        <v>0</v>
      </c>
      <c r="U9" s="51">
        <f>+SUMIFS([1]!Sanaudos_kor[Suma],[1]!Sanaudos_kor[RAS],#REF!,[1]!Sanaudos_kor[KOR_nr],U$1)</f>
        <v>0</v>
      </c>
      <c r="V9" s="51">
        <f>+SUMIFS([1]!Sanaudos_kor[Suma],[1]!Sanaudos_kor[RAS],#REF!,[1]!Sanaudos_kor[KOR_nr],V$1)</f>
        <v>0</v>
      </c>
      <c r="W9" s="51">
        <f>+SUMIFS([1]!Sanaudos_kor[Suma],[1]!Sanaudos_kor[RAS],#REF!,[1]!Sanaudos_kor[KOR_nr],W$1)</f>
        <v>0</v>
      </c>
      <c r="X9" s="51">
        <f>+SUMIFS([1]!Sanaudos_kor[Suma],[1]!Sanaudos_kor[RAS],#REF!,[1]!Sanaudos_kor[KOR_nr],X$1)</f>
        <v>0</v>
      </c>
      <c r="Y9" s="51">
        <f>+SUMIFS([1]!Sanaudos_kor[Suma],[1]!Sanaudos_kor[RAS],#REF!,[1]!Sanaudos_kor[KOR_nr],Y$1)</f>
        <v>0</v>
      </c>
      <c r="Z9" s="51">
        <f>+SUMIFS([1]!Sanaudos_kor[Suma],[1]!Sanaudos_kor[RAS],#REF!,[1]!Sanaudos_kor[KOR_nr],Z$1)</f>
        <v>0</v>
      </c>
      <c r="AA9" s="51">
        <f>+SUMIFS([1]!Sanaudos_kor[Suma],[1]!Sanaudos_kor[RAS],#REF!,[1]!Sanaudos_kor[KOR_nr],AA$1)</f>
        <v>0</v>
      </c>
      <c r="AB9" s="51">
        <f>+SUMIFS([1]!Sanaudos_kor[Suma],[1]!Sanaudos_kor[RAS],#REF!,[1]!Sanaudos_kor[KOR_nr],AB$1)</f>
        <v>0</v>
      </c>
      <c r="AC9" s="51">
        <f>+SUMIFS([1]!Sanaudos_kor[Suma],[1]!Sanaudos_kor[RAS],#REF!,[1]!Sanaudos_kor[KOR_nr],AC$1)</f>
        <v>0</v>
      </c>
      <c r="AD9" s="51">
        <f>+SUMIFS([1]!Sanaudos_kor[Suma],[1]!Sanaudos_kor[RAS],#REF!,[1]!Sanaudos_kor[KOR_nr],AD$1)</f>
        <v>0</v>
      </c>
      <c r="AE9" s="51">
        <f>+SUMIFS([1]!Sanaudos_kor[Suma],[1]!Sanaudos_kor[RAS],#REF!,[1]!Sanaudos_kor[KOR_nr],AE$1)</f>
        <v>0</v>
      </c>
      <c r="AF9" s="51">
        <f t="shared" si="0"/>
        <v>0</v>
      </c>
      <c r="AG9" s="202"/>
      <c r="AI9" s="46" t="s">
        <v>53</v>
      </c>
      <c r="AJ9" s="47" t="s">
        <v>80</v>
      </c>
    </row>
    <row r="10" spans="2:36" ht="12.2" customHeight="1" x14ac:dyDescent="0.2">
      <c r="B10" s="48" t="s">
        <v>81</v>
      </c>
      <c r="C10" s="49" t="s">
        <v>82</v>
      </c>
      <c r="D10" s="50"/>
      <c r="E10" s="51">
        <f>+SUMIFS([1]!Sanaudos[Suma],[1]!Sanaudos[Pagal DK RAS],#REF!)</f>
        <v>0</v>
      </c>
      <c r="F10" s="51"/>
      <c r="G10" s="51"/>
      <c r="H10" s="51"/>
      <c r="I10" s="51"/>
      <c r="J10" s="51">
        <f>+SUMIFS([1]!Sanaudos_kor[Suma],[1]!Sanaudos_kor[RAS],#REF!,[1]!Sanaudos_kor[KOR_nr],J$1)</f>
        <v>0</v>
      </c>
      <c r="K10" s="51">
        <f>+SUMIFS([1]!Sanaudos_kor[Suma],[1]!Sanaudos_kor[RAS],#REF!,[1]!Sanaudos_kor[KOR_nr],K$1)</f>
        <v>0</v>
      </c>
      <c r="L10" s="51">
        <f>+SUMIFS([1]!Sanaudos_kor[Suma],[1]!Sanaudos_kor[RAS],#REF!,[1]!Sanaudos_kor[KOR_nr],L$1)</f>
        <v>0</v>
      </c>
      <c r="M10" s="51">
        <f>+SUMIFS([1]!Sanaudos_kor[Suma],[1]!Sanaudos_kor[RAS],#REF!,[1]!Sanaudos_kor[KOR_nr],M$1)</f>
        <v>0</v>
      </c>
      <c r="N10" s="51">
        <f>+SUMIFS([1]!Sanaudos_kor[Suma],[1]!Sanaudos_kor[RAS],#REF!,[1]!Sanaudos_kor[KOR_nr],N$1)</f>
        <v>0</v>
      </c>
      <c r="O10" s="51">
        <f>+SUMIFS([1]!Sanaudos_kor[Suma],[1]!Sanaudos_kor[RAS],#REF!,[1]!Sanaudos_kor[KOR_nr],O$1)</f>
        <v>0</v>
      </c>
      <c r="P10" s="51">
        <f>+SUMIFS([1]!Sanaudos_kor[Suma],[1]!Sanaudos_kor[RAS],#REF!,[1]!Sanaudos_kor[KOR_nr],P$1)</f>
        <v>0</v>
      </c>
      <c r="Q10" s="51">
        <f>+SUMIFS([1]!Sanaudos_kor[Suma],[1]!Sanaudos_kor[RAS],#REF!,[1]!Sanaudos_kor[KOR_nr],Q$1)</f>
        <v>0</v>
      </c>
      <c r="R10" s="51">
        <f>+SUMIFS([1]!Sanaudos_kor[Suma],[1]!Sanaudos_kor[RAS],#REF!,[1]!Sanaudos_kor[KOR_nr],R$1)</f>
        <v>0</v>
      </c>
      <c r="S10" s="51">
        <f>+SUMIFS([1]!Sanaudos_kor[Suma],[1]!Sanaudos_kor[RAS],#REF!,[1]!Sanaudos_kor[KOR_nr],S$1)</f>
        <v>0</v>
      </c>
      <c r="T10" s="51">
        <f>+SUMIFS([1]!Sanaudos_kor[Suma],[1]!Sanaudos_kor[RAS],#REF!,[1]!Sanaudos_kor[KOR_nr],T$1)</f>
        <v>0</v>
      </c>
      <c r="U10" s="51">
        <f>+SUMIFS([1]!Sanaudos_kor[Suma],[1]!Sanaudos_kor[RAS],#REF!,[1]!Sanaudos_kor[KOR_nr],U$1)</f>
        <v>0</v>
      </c>
      <c r="V10" s="51">
        <f>+SUMIFS([1]!Sanaudos_kor[Suma],[1]!Sanaudos_kor[RAS],#REF!,[1]!Sanaudos_kor[KOR_nr],V$1)</f>
        <v>0</v>
      </c>
      <c r="W10" s="51">
        <f>+SUMIFS([1]!Sanaudos_kor[Suma],[1]!Sanaudos_kor[RAS],#REF!,[1]!Sanaudos_kor[KOR_nr],W$1)</f>
        <v>0</v>
      </c>
      <c r="X10" s="51">
        <f>+SUMIFS([1]!Sanaudos_kor[Suma],[1]!Sanaudos_kor[RAS],#REF!,[1]!Sanaudos_kor[KOR_nr],X$1)</f>
        <v>0</v>
      </c>
      <c r="Y10" s="51">
        <f>+SUMIFS([1]!Sanaudos_kor[Suma],[1]!Sanaudos_kor[RAS],#REF!,[1]!Sanaudos_kor[KOR_nr],Y$1)</f>
        <v>0</v>
      </c>
      <c r="Z10" s="51">
        <f>+SUMIFS([1]!Sanaudos_kor[Suma],[1]!Sanaudos_kor[RAS],#REF!,[1]!Sanaudos_kor[KOR_nr],Z$1)</f>
        <v>0</v>
      </c>
      <c r="AA10" s="51">
        <f>+SUMIFS([1]!Sanaudos_kor[Suma],[1]!Sanaudos_kor[RAS],#REF!,[1]!Sanaudos_kor[KOR_nr],AA$1)</f>
        <v>0</v>
      </c>
      <c r="AB10" s="51">
        <f>+SUMIFS([1]!Sanaudos_kor[Suma],[1]!Sanaudos_kor[RAS],#REF!,[1]!Sanaudos_kor[KOR_nr],AB$1)</f>
        <v>0</v>
      </c>
      <c r="AC10" s="51">
        <f>+SUMIFS([1]!Sanaudos_kor[Suma],[1]!Sanaudos_kor[RAS],#REF!,[1]!Sanaudos_kor[KOR_nr],AC$1)</f>
        <v>0</v>
      </c>
      <c r="AD10" s="51">
        <f>+SUMIFS([1]!Sanaudos_kor[Suma],[1]!Sanaudos_kor[RAS],#REF!,[1]!Sanaudos_kor[KOR_nr],AD$1)</f>
        <v>0</v>
      </c>
      <c r="AE10" s="51">
        <f>+SUMIFS([1]!Sanaudos_kor[Suma],[1]!Sanaudos_kor[RAS],#REF!,[1]!Sanaudos_kor[KOR_nr],AE$1)</f>
        <v>0</v>
      </c>
      <c r="AF10" s="51">
        <f t="shared" si="0"/>
        <v>0</v>
      </c>
      <c r="AG10" s="202"/>
      <c r="AI10" s="46" t="s">
        <v>54</v>
      </c>
      <c r="AJ10" s="47" t="s">
        <v>83</v>
      </c>
    </row>
    <row r="11" spans="2:36" ht="12.2" customHeight="1" x14ac:dyDescent="0.2">
      <c r="B11" s="42" t="s">
        <v>84</v>
      </c>
      <c r="C11" s="43" t="s">
        <v>85</v>
      </c>
      <c r="D11" s="44"/>
      <c r="E11" s="45">
        <f>+SUMIFS([1]!Sanaudos[Suma],[1]!Sanaudos[Pagal DK RAS],#REF!)</f>
        <v>0</v>
      </c>
      <c r="F11" s="45"/>
      <c r="G11" s="45"/>
      <c r="H11" s="45"/>
      <c r="I11" s="45"/>
      <c r="J11" s="45">
        <f>+SUMIFS([1]!Sanaudos_kor[Suma],[1]!Sanaudos_kor[RAS],#REF!,[1]!Sanaudos_kor[KOR_nr],J$1)</f>
        <v>0</v>
      </c>
      <c r="K11" s="45">
        <f>+SUMIFS([1]!Sanaudos_kor[Suma],[1]!Sanaudos_kor[RAS],#REF!,[1]!Sanaudos_kor[KOR_nr],K$1)</f>
        <v>0</v>
      </c>
      <c r="L11" s="45">
        <f>+SUMIFS([1]!Sanaudos_kor[Suma],[1]!Sanaudos_kor[RAS],#REF!,[1]!Sanaudos_kor[KOR_nr],L$1)</f>
        <v>0</v>
      </c>
      <c r="M11" s="45">
        <f>+SUMIFS([1]!Sanaudos_kor[Suma],[1]!Sanaudos_kor[RAS],#REF!,[1]!Sanaudos_kor[KOR_nr],M$1)</f>
        <v>0</v>
      </c>
      <c r="N11" s="45">
        <f>+SUMIFS([1]!Sanaudos_kor[Suma],[1]!Sanaudos_kor[RAS],#REF!,[1]!Sanaudos_kor[KOR_nr],N$1)</f>
        <v>0</v>
      </c>
      <c r="O11" s="45">
        <f>+SUMIFS([1]!Sanaudos_kor[Suma],[1]!Sanaudos_kor[RAS],#REF!,[1]!Sanaudos_kor[KOR_nr],O$1)</f>
        <v>0</v>
      </c>
      <c r="P11" s="45">
        <f>+SUMIFS([1]!Sanaudos_kor[Suma],[1]!Sanaudos_kor[RAS],#REF!,[1]!Sanaudos_kor[KOR_nr],P$1)</f>
        <v>0</v>
      </c>
      <c r="Q11" s="45">
        <f>+SUMIFS([1]!Sanaudos_kor[Suma],[1]!Sanaudos_kor[RAS],#REF!,[1]!Sanaudos_kor[KOR_nr],Q$1)</f>
        <v>0</v>
      </c>
      <c r="R11" s="45">
        <f>+SUMIFS([1]!Sanaudos_kor[Suma],[1]!Sanaudos_kor[RAS],#REF!,[1]!Sanaudos_kor[KOR_nr],R$1)</f>
        <v>0</v>
      </c>
      <c r="S11" s="45">
        <f>+SUMIFS([1]!Sanaudos_kor[Suma],[1]!Sanaudos_kor[RAS],#REF!,[1]!Sanaudos_kor[KOR_nr],S$1)</f>
        <v>0</v>
      </c>
      <c r="T11" s="45">
        <f>+SUMIFS([1]!Sanaudos_kor[Suma],[1]!Sanaudos_kor[RAS],#REF!,[1]!Sanaudos_kor[KOR_nr],T$1)</f>
        <v>0</v>
      </c>
      <c r="U11" s="45">
        <f>+SUMIFS([1]!Sanaudos_kor[Suma],[1]!Sanaudos_kor[RAS],#REF!,[1]!Sanaudos_kor[KOR_nr],U$1)</f>
        <v>0</v>
      </c>
      <c r="V11" s="45">
        <f>+SUMIFS([1]!Sanaudos_kor[Suma],[1]!Sanaudos_kor[RAS],#REF!,[1]!Sanaudos_kor[KOR_nr],V$1)</f>
        <v>0</v>
      </c>
      <c r="W11" s="45">
        <f>+SUMIFS([1]!Sanaudos_kor[Suma],[1]!Sanaudos_kor[RAS],#REF!,[1]!Sanaudos_kor[KOR_nr],W$1)</f>
        <v>0</v>
      </c>
      <c r="X11" s="45">
        <f>+SUMIFS([1]!Sanaudos_kor[Suma],[1]!Sanaudos_kor[RAS],#REF!,[1]!Sanaudos_kor[KOR_nr],X$1)</f>
        <v>0</v>
      </c>
      <c r="Y11" s="45">
        <f>+SUMIFS([1]!Sanaudos_kor[Suma],[1]!Sanaudos_kor[RAS],#REF!,[1]!Sanaudos_kor[KOR_nr],Y$1)</f>
        <v>0</v>
      </c>
      <c r="Z11" s="45">
        <f>+SUMIFS([1]!Sanaudos_kor[Suma],[1]!Sanaudos_kor[RAS],#REF!,[1]!Sanaudos_kor[KOR_nr],Z$1)</f>
        <v>0</v>
      </c>
      <c r="AA11" s="45">
        <f>+SUMIFS([1]!Sanaudos_kor[Suma],[1]!Sanaudos_kor[RAS],#REF!,[1]!Sanaudos_kor[KOR_nr],AA$1)</f>
        <v>0</v>
      </c>
      <c r="AB11" s="45">
        <f>+SUMIFS([1]!Sanaudos_kor[Suma],[1]!Sanaudos_kor[RAS],#REF!,[1]!Sanaudos_kor[KOR_nr],AB$1)</f>
        <v>0</v>
      </c>
      <c r="AC11" s="45">
        <f>+SUMIFS([1]!Sanaudos_kor[Suma],[1]!Sanaudos_kor[RAS],#REF!,[1]!Sanaudos_kor[KOR_nr],AC$1)</f>
        <v>0</v>
      </c>
      <c r="AD11" s="45">
        <f>+SUMIFS([1]!Sanaudos_kor[Suma],[1]!Sanaudos_kor[RAS],#REF!,[1]!Sanaudos_kor[KOR_nr],AD$1)</f>
        <v>0</v>
      </c>
      <c r="AE11" s="45">
        <f>+SUMIFS([1]!Sanaudos_kor[Suma],[1]!Sanaudos_kor[RAS],#REF!,[1]!Sanaudos_kor[KOR_nr],AE$1)</f>
        <v>0</v>
      </c>
      <c r="AF11" s="45">
        <f t="shared" si="0"/>
        <v>0</v>
      </c>
      <c r="AG11" s="202"/>
      <c r="AI11" s="46" t="s">
        <v>55</v>
      </c>
      <c r="AJ11" s="47" t="s">
        <v>86</v>
      </c>
    </row>
    <row r="12" spans="2:36" ht="12.2" customHeight="1" x14ac:dyDescent="0.2">
      <c r="B12" s="48" t="s">
        <v>87</v>
      </c>
      <c r="C12" s="49" t="s">
        <v>88</v>
      </c>
      <c r="D12" s="50" t="s">
        <v>579</v>
      </c>
      <c r="E12" s="51">
        <v>0</v>
      </c>
      <c r="F12" s="51"/>
      <c r="G12" s="51"/>
      <c r="H12" s="51"/>
      <c r="I12" s="51"/>
      <c r="J12" s="51">
        <v>0</v>
      </c>
      <c r="K12" s="51">
        <v>0</v>
      </c>
      <c r="L12" s="51">
        <v>0</v>
      </c>
      <c r="M12" s="51">
        <v>0</v>
      </c>
      <c r="N12" s="51">
        <v>0</v>
      </c>
      <c r="O12" s="51">
        <v>0</v>
      </c>
      <c r="P12" s="51">
        <v>0</v>
      </c>
      <c r="Q12" s="51">
        <v>0</v>
      </c>
      <c r="R12" s="51">
        <v>0</v>
      </c>
      <c r="S12" s="51">
        <v>0</v>
      </c>
      <c r="T12" s="51">
        <v>0</v>
      </c>
      <c r="U12" s="51">
        <v>0</v>
      </c>
      <c r="V12" s="51">
        <v>0</v>
      </c>
      <c r="W12" s="51">
        <v>0</v>
      </c>
      <c r="X12" s="51">
        <v>0</v>
      </c>
      <c r="Y12" s="51">
        <v>0</v>
      </c>
      <c r="Z12" s="51">
        <v>0</v>
      </c>
      <c r="AA12" s="51">
        <v>0</v>
      </c>
      <c r="AB12" s="51">
        <v>0</v>
      </c>
      <c r="AC12" s="51">
        <v>0</v>
      </c>
      <c r="AD12" s="51">
        <v>0</v>
      </c>
      <c r="AE12" s="51">
        <v>0</v>
      </c>
      <c r="AF12" s="51">
        <v>0</v>
      </c>
      <c r="AG12" s="202"/>
      <c r="AI12" s="52" t="s">
        <v>7</v>
      </c>
      <c r="AJ12" s="53" t="str">
        <f>+'[1]2.SAN'!C179</f>
        <v>60009 sąskaitoje apskaitytų sąnaudų detalizavimas ir priskyrimo koregavimas. Detalus sąrašas pateikiamas A10 priede.</v>
      </c>
    </row>
    <row r="13" spans="2:36" ht="12.2" customHeight="1" x14ac:dyDescent="0.2">
      <c r="B13" s="48" t="s">
        <v>89</v>
      </c>
      <c r="C13" s="49" t="s">
        <v>90</v>
      </c>
      <c r="D13" s="50" t="s">
        <v>579</v>
      </c>
      <c r="E13" s="51">
        <v>0</v>
      </c>
      <c r="F13" s="51"/>
      <c r="G13" s="51"/>
      <c r="H13" s="51"/>
      <c r="I13" s="51"/>
      <c r="J13" s="51">
        <v>0</v>
      </c>
      <c r="K13" s="51">
        <v>0</v>
      </c>
      <c r="L13" s="51">
        <v>0</v>
      </c>
      <c r="M13" s="51">
        <v>0</v>
      </c>
      <c r="N13" s="51">
        <v>0</v>
      </c>
      <c r="O13" s="51">
        <v>0</v>
      </c>
      <c r="P13" s="51">
        <v>0</v>
      </c>
      <c r="Q13" s="51">
        <v>0</v>
      </c>
      <c r="R13" s="51">
        <v>0</v>
      </c>
      <c r="S13" s="51">
        <v>0</v>
      </c>
      <c r="T13" s="51">
        <v>0</v>
      </c>
      <c r="U13" s="51">
        <v>0</v>
      </c>
      <c r="V13" s="51">
        <v>0</v>
      </c>
      <c r="W13" s="51">
        <v>0</v>
      </c>
      <c r="X13" s="51">
        <v>0</v>
      </c>
      <c r="Y13" s="51">
        <v>0</v>
      </c>
      <c r="Z13" s="51">
        <v>0</v>
      </c>
      <c r="AA13" s="51">
        <v>0</v>
      </c>
      <c r="AB13" s="51">
        <v>0</v>
      </c>
      <c r="AC13" s="51">
        <v>0</v>
      </c>
      <c r="AD13" s="51">
        <v>0</v>
      </c>
      <c r="AE13" s="51">
        <v>0</v>
      </c>
      <c r="AF13" s="51">
        <v>0</v>
      </c>
      <c r="AG13" s="202"/>
      <c r="AI13" s="52" t="s">
        <v>8</v>
      </c>
      <c r="AJ13" s="53" t="str">
        <f>+'[1]2.SAN'!C180</f>
        <v>610013 sąskaitoje apskaitytų sąnaudų detalizavimas ir priskyrimo koregavimas. Detalus sąrašas pateikiamas A10 priede.</v>
      </c>
    </row>
    <row r="14" spans="2:36" ht="12.2" customHeight="1" x14ac:dyDescent="0.2">
      <c r="B14" s="48" t="s">
        <v>91</v>
      </c>
      <c r="C14" s="49" t="s">
        <v>92</v>
      </c>
      <c r="D14" s="50" t="s">
        <v>580</v>
      </c>
      <c r="E14" s="51">
        <v>493805.7</v>
      </c>
      <c r="F14" s="51"/>
      <c r="G14" s="51"/>
      <c r="H14" s="51"/>
      <c r="I14" s="51"/>
      <c r="J14" s="51">
        <v>0</v>
      </c>
      <c r="K14" s="51">
        <v>0</v>
      </c>
      <c r="L14" s="51">
        <v>0</v>
      </c>
      <c r="M14" s="51">
        <v>0</v>
      </c>
      <c r="N14" s="51">
        <v>0</v>
      </c>
      <c r="O14" s="51">
        <v>0</v>
      </c>
      <c r="P14" s="51">
        <v>0</v>
      </c>
      <c r="Q14" s="51">
        <v>0</v>
      </c>
      <c r="R14" s="51">
        <v>0</v>
      </c>
      <c r="S14" s="51">
        <v>0</v>
      </c>
      <c r="T14" s="51">
        <v>0</v>
      </c>
      <c r="U14" s="51">
        <v>0</v>
      </c>
      <c r="V14" s="51">
        <v>0</v>
      </c>
      <c r="W14" s="51">
        <v>0</v>
      </c>
      <c r="X14" s="51">
        <v>0</v>
      </c>
      <c r="Y14" s="51">
        <v>0</v>
      </c>
      <c r="Z14" s="51">
        <v>0</v>
      </c>
      <c r="AA14" s="51">
        <v>0</v>
      </c>
      <c r="AB14" s="51">
        <v>0</v>
      </c>
      <c r="AC14" s="51">
        <v>0</v>
      </c>
      <c r="AD14" s="51">
        <v>0</v>
      </c>
      <c r="AE14" s="51">
        <v>0</v>
      </c>
      <c r="AF14" s="51">
        <v>493805.7</v>
      </c>
      <c r="AG14" s="202"/>
      <c r="AI14" s="52" t="s">
        <v>9</v>
      </c>
      <c r="AJ14" s="53" t="str">
        <f>+'[1]2.SAN'!C181</f>
        <v>61004 sąskaitoje apskaitytų sąnaudų detalizavimas ir priskyrimo koregavimas. Detalus sąrašas pateikiamas A10 priede.</v>
      </c>
    </row>
    <row r="15" spans="2:36" ht="12.2" customHeight="1" x14ac:dyDescent="0.2">
      <c r="B15" s="48" t="s">
        <v>93</v>
      </c>
      <c r="C15" s="49" t="s">
        <v>94</v>
      </c>
      <c r="D15" s="50" t="s">
        <v>579</v>
      </c>
      <c r="E15" s="51">
        <v>0</v>
      </c>
      <c r="F15" s="51"/>
      <c r="G15" s="51"/>
      <c r="H15" s="51"/>
      <c r="I15" s="51"/>
      <c r="J15" s="51">
        <v>0</v>
      </c>
      <c r="K15" s="51">
        <v>0</v>
      </c>
      <c r="L15" s="51">
        <v>0</v>
      </c>
      <c r="M15" s="51">
        <v>0</v>
      </c>
      <c r="N15" s="51">
        <v>0</v>
      </c>
      <c r="O15" s="51">
        <v>0</v>
      </c>
      <c r="P15" s="51">
        <v>0</v>
      </c>
      <c r="Q15" s="51">
        <v>0</v>
      </c>
      <c r="R15" s="51">
        <v>0</v>
      </c>
      <c r="S15" s="51">
        <v>0</v>
      </c>
      <c r="T15" s="51">
        <v>0</v>
      </c>
      <c r="U15" s="51">
        <v>0</v>
      </c>
      <c r="V15" s="51">
        <v>0</v>
      </c>
      <c r="W15" s="51">
        <v>0</v>
      </c>
      <c r="X15" s="51">
        <v>0</v>
      </c>
      <c r="Y15" s="51">
        <v>0</v>
      </c>
      <c r="Z15" s="51">
        <v>0</v>
      </c>
      <c r="AA15" s="51">
        <v>0</v>
      </c>
      <c r="AB15" s="51">
        <v>0</v>
      </c>
      <c r="AC15" s="51">
        <v>0</v>
      </c>
      <c r="AD15" s="51">
        <v>0</v>
      </c>
      <c r="AE15" s="51">
        <v>0</v>
      </c>
      <c r="AF15" s="51">
        <v>0</v>
      </c>
      <c r="AG15" s="202"/>
      <c r="AI15" s="52" t="s">
        <v>56</v>
      </c>
      <c r="AJ15" s="53" t="str">
        <f>+'[1]2.SAN'!C182</f>
        <v>6322 sąskaitoje apskaitytų sąnaudų detalizavimas ir priskyrimo koregavimas. Detalus sąrašas pateikiamas A10 priede.</v>
      </c>
    </row>
    <row r="16" spans="2:36" ht="12.2" customHeight="1" x14ac:dyDescent="0.2">
      <c r="B16" s="48" t="s">
        <v>95</v>
      </c>
      <c r="C16" s="49" t="s">
        <v>96</v>
      </c>
      <c r="D16" s="50" t="s">
        <v>579</v>
      </c>
      <c r="E16" s="51">
        <v>0</v>
      </c>
      <c r="F16" s="51"/>
      <c r="G16" s="51"/>
      <c r="H16" s="51"/>
      <c r="I16" s="51"/>
      <c r="J16" s="51">
        <v>0</v>
      </c>
      <c r="K16" s="51">
        <v>0</v>
      </c>
      <c r="L16" s="51">
        <v>0</v>
      </c>
      <c r="M16" s="51">
        <v>0</v>
      </c>
      <c r="N16" s="51">
        <v>0</v>
      </c>
      <c r="O16" s="51">
        <v>0</v>
      </c>
      <c r="P16" s="51">
        <v>0</v>
      </c>
      <c r="Q16" s="51">
        <v>0</v>
      </c>
      <c r="R16" s="51">
        <v>0</v>
      </c>
      <c r="S16" s="51">
        <v>0</v>
      </c>
      <c r="T16" s="51">
        <v>0</v>
      </c>
      <c r="U16" s="51">
        <v>0</v>
      </c>
      <c r="V16" s="51">
        <v>0</v>
      </c>
      <c r="W16" s="51">
        <v>0</v>
      </c>
      <c r="X16" s="51">
        <v>0</v>
      </c>
      <c r="Y16" s="51">
        <v>0</v>
      </c>
      <c r="Z16" s="51">
        <v>0</v>
      </c>
      <c r="AA16" s="51">
        <v>0</v>
      </c>
      <c r="AB16" s="51">
        <v>0</v>
      </c>
      <c r="AC16" s="51">
        <v>0</v>
      </c>
      <c r="AD16" s="51">
        <v>0</v>
      </c>
      <c r="AE16" s="51">
        <v>0</v>
      </c>
      <c r="AF16" s="51">
        <v>0</v>
      </c>
      <c r="AG16" s="202"/>
      <c r="AI16" s="52" t="s">
        <v>57</v>
      </c>
      <c r="AJ16" s="53" t="str">
        <f>+'[1]2.SAN'!C183</f>
        <v>610011 sąskaitoje apskaitytų sąnaudų detalizavimas ir priskyrimo koregavimas: 289,00 Eur medžiagų sąnaudos - 1210 pogrupis, bendrųjų sąnaudų kategorija, paskirstomos, 5565,67 Eur mažaverčio inventoriaus sąnaudos - 815 pogrupis, bendrųjų sąnaudų kategorija, paskirstomos ir 1493,33 Eur degalų sąnaudos - 819 pogrupis, bendrųjų sąnaudų kategorija, paskirstomos.</v>
      </c>
    </row>
    <row r="17" spans="2:36" ht="12.2" customHeight="1" x14ac:dyDescent="0.2">
      <c r="B17" s="48" t="s">
        <v>97</v>
      </c>
      <c r="C17" s="49" t="s">
        <v>98</v>
      </c>
      <c r="D17" s="50" t="s">
        <v>579</v>
      </c>
      <c r="E17" s="51">
        <v>0</v>
      </c>
      <c r="F17" s="51"/>
      <c r="G17" s="51"/>
      <c r="H17" s="51"/>
      <c r="I17" s="51"/>
      <c r="J17" s="51">
        <v>0</v>
      </c>
      <c r="K17" s="51">
        <v>0</v>
      </c>
      <c r="L17" s="51">
        <v>0</v>
      </c>
      <c r="M17" s="51">
        <v>0</v>
      </c>
      <c r="N17" s="51">
        <v>0</v>
      </c>
      <c r="O17" s="51">
        <v>0</v>
      </c>
      <c r="P17" s="51">
        <v>0</v>
      </c>
      <c r="Q17" s="51">
        <v>0</v>
      </c>
      <c r="R17" s="51">
        <v>0</v>
      </c>
      <c r="S17" s="51">
        <v>0</v>
      </c>
      <c r="T17" s="51">
        <v>0</v>
      </c>
      <c r="U17" s="51">
        <v>0</v>
      </c>
      <c r="V17" s="51">
        <v>0</v>
      </c>
      <c r="W17" s="51">
        <v>0</v>
      </c>
      <c r="X17" s="51">
        <v>0</v>
      </c>
      <c r="Y17" s="51">
        <v>0</v>
      </c>
      <c r="Z17" s="51">
        <v>0</v>
      </c>
      <c r="AA17" s="51">
        <v>0</v>
      </c>
      <c r="AB17" s="51">
        <v>0</v>
      </c>
      <c r="AC17" s="51">
        <v>0</v>
      </c>
      <c r="AD17" s="51">
        <v>0</v>
      </c>
      <c r="AE17" s="51">
        <v>0</v>
      </c>
      <c r="AF17" s="51">
        <v>0</v>
      </c>
      <c r="AG17" s="202"/>
      <c r="AI17" s="52" t="s">
        <v>58</v>
      </c>
      <c r="AJ17" s="53" t="str">
        <f>+'[1]2.SAN'!C184</f>
        <v>60003 sąskaitoje apskaitytų sąnaudų detalizavimas ir priskyrimo koregavimas: 6861,83 Eur medžiagų sąnaudos - 806 pogrupis, gamyba, paskirstomos, 1330,24 Eur vokų, popieriaus ir tonerių sąnaudos - 1305 pogrupis, netiesioginių sąnaudų kategorija, paskirstomos ir  4355,18 Eur mažaverčio inventoriaus sąnaudos - 815 pogrupis, gamyba, paskirstomos.</v>
      </c>
    </row>
    <row r="18" spans="2:36" ht="12.2" customHeight="1" x14ac:dyDescent="0.2">
      <c r="B18" s="48" t="s">
        <v>99</v>
      </c>
      <c r="C18" s="49" t="s">
        <v>100</v>
      </c>
      <c r="D18" s="50" t="s">
        <v>579</v>
      </c>
      <c r="E18" s="51">
        <v>0</v>
      </c>
      <c r="F18" s="51"/>
      <c r="G18" s="51"/>
      <c r="H18" s="51"/>
      <c r="I18" s="51"/>
      <c r="J18" s="51">
        <v>0</v>
      </c>
      <c r="K18" s="51">
        <v>0</v>
      </c>
      <c r="L18" s="51">
        <v>0</v>
      </c>
      <c r="M18" s="51">
        <v>0</v>
      </c>
      <c r="N18" s="51">
        <v>0</v>
      </c>
      <c r="O18" s="51">
        <v>0</v>
      </c>
      <c r="P18" s="51">
        <v>0</v>
      </c>
      <c r="Q18" s="51">
        <v>0</v>
      </c>
      <c r="R18" s="51">
        <v>0</v>
      </c>
      <c r="S18" s="51">
        <v>0</v>
      </c>
      <c r="T18" s="51">
        <v>0</v>
      </c>
      <c r="U18" s="51">
        <v>0</v>
      </c>
      <c r="V18" s="51">
        <v>0</v>
      </c>
      <c r="W18" s="51">
        <v>0</v>
      </c>
      <c r="X18" s="51">
        <v>0</v>
      </c>
      <c r="Y18" s="51">
        <v>0</v>
      </c>
      <c r="Z18" s="51">
        <v>0</v>
      </c>
      <c r="AA18" s="51">
        <v>0</v>
      </c>
      <c r="AB18" s="51">
        <v>0</v>
      </c>
      <c r="AC18" s="51">
        <v>0</v>
      </c>
      <c r="AD18" s="51">
        <v>0</v>
      </c>
      <c r="AE18" s="51">
        <v>0</v>
      </c>
      <c r="AF18" s="51">
        <v>0</v>
      </c>
      <c r="AG18" s="202"/>
      <c r="AI18" s="52" t="s">
        <v>59</v>
      </c>
      <c r="AJ18" s="53" t="str">
        <f>+'[1]2.SAN'!C185</f>
        <v>620601 sąskaitoje apskaitytų sąnaudų detalizavimas ir priskyrimo koregavimas: 475,92 Eur medžiagų sąnaudos - 810 pogrupis, karšto vandens tiekimas, paskirstomos ir  96,57 Eur mažaverčio inventoriaus sąnaudos - 815 pogrupis, karšto vandens tiekimas, paskirstomos.</v>
      </c>
    </row>
    <row r="19" spans="2:36" ht="12.2" customHeight="1" x14ac:dyDescent="0.2">
      <c r="B19" s="48" t="s">
        <v>101</v>
      </c>
      <c r="C19" s="54" t="s">
        <v>102</v>
      </c>
      <c r="D19" s="50" t="s">
        <v>579</v>
      </c>
      <c r="E19" s="51">
        <v>0</v>
      </c>
      <c r="F19" s="51"/>
      <c r="G19" s="51"/>
      <c r="H19" s="51"/>
      <c r="I19" s="51"/>
      <c r="J19" s="51">
        <v>0</v>
      </c>
      <c r="K19" s="51">
        <v>0</v>
      </c>
      <c r="L19" s="51">
        <v>0</v>
      </c>
      <c r="M19" s="51">
        <v>0</v>
      </c>
      <c r="N19" s="51">
        <v>0</v>
      </c>
      <c r="O19" s="51">
        <v>0</v>
      </c>
      <c r="P19" s="51">
        <v>0</v>
      </c>
      <c r="Q19" s="51">
        <v>0</v>
      </c>
      <c r="R19" s="51">
        <v>0</v>
      </c>
      <c r="S19" s="51">
        <v>0</v>
      </c>
      <c r="T19" s="51">
        <v>0</v>
      </c>
      <c r="U19" s="51">
        <v>0</v>
      </c>
      <c r="V19" s="51">
        <v>0</v>
      </c>
      <c r="W19" s="51">
        <v>0</v>
      </c>
      <c r="X19" s="51">
        <v>0</v>
      </c>
      <c r="Y19" s="51">
        <v>0</v>
      </c>
      <c r="Z19" s="51">
        <v>0</v>
      </c>
      <c r="AA19" s="51">
        <v>0</v>
      </c>
      <c r="AB19" s="51">
        <v>0</v>
      </c>
      <c r="AC19" s="51">
        <v>0</v>
      </c>
      <c r="AD19" s="51">
        <v>0</v>
      </c>
      <c r="AE19" s="51">
        <v>0</v>
      </c>
      <c r="AF19" s="51">
        <v>0</v>
      </c>
      <c r="AG19" s="202"/>
      <c r="AI19" s="52" t="s">
        <v>60</v>
      </c>
      <c r="AJ19" s="53" t="str">
        <f>+'[1]2.SAN'!C186</f>
        <v>62055 sąskaitoje apskaitytų sąnaudų detalizavimas ir priskyrimo koregavimas: 3955,58 Eur medžiagų sąnaudos - 810 pogrupis, sistemų priežiūra, paskirstomos ir  460,13 Eur mažaverčio inventoriaus sąnaudos - 815 pogrupis, sistemų priežiūra, paskirstomos.</v>
      </c>
    </row>
    <row r="20" spans="2:36" ht="12.2" customHeight="1" x14ac:dyDescent="0.2">
      <c r="B20" s="48" t="s">
        <v>103</v>
      </c>
      <c r="C20" s="54" t="s">
        <v>104</v>
      </c>
      <c r="D20" s="50" t="s">
        <v>579</v>
      </c>
      <c r="E20" s="51">
        <v>0</v>
      </c>
      <c r="F20" s="51"/>
      <c r="G20" s="51"/>
      <c r="H20" s="51"/>
      <c r="I20" s="51"/>
      <c r="J20" s="51">
        <v>0</v>
      </c>
      <c r="K20" s="51">
        <v>0</v>
      </c>
      <c r="L20" s="51">
        <v>0</v>
      </c>
      <c r="M20" s="51">
        <v>0</v>
      </c>
      <c r="N20" s="51">
        <v>0</v>
      </c>
      <c r="O20" s="51">
        <v>0</v>
      </c>
      <c r="P20" s="51">
        <v>0</v>
      </c>
      <c r="Q20" s="51">
        <v>0</v>
      </c>
      <c r="R20" s="51">
        <v>0</v>
      </c>
      <c r="S20" s="51">
        <v>0</v>
      </c>
      <c r="T20" s="51">
        <v>0</v>
      </c>
      <c r="U20" s="51">
        <v>0</v>
      </c>
      <c r="V20" s="51">
        <v>0</v>
      </c>
      <c r="W20" s="51">
        <v>0</v>
      </c>
      <c r="X20" s="51">
        <v>0</v>
      </c>
      <c r="Y20" s="51">
        <v>0</v>
      </c>
      <c r="Z20" s="51">
        <v>0</v>
      </c>
      <c r="AA20" s="51">
        <v>0</v>
      </c>
      <c r="AB20" s="51">
        <v>0</v>
      </c>
      <c r="AC20" s="51">
        <v>0</v>
      </c>
      <c r="AD20" s="51">
        <v>0</v>
      </c>
      <c r="AE20" s="51">
        <v>0</v>
      </c>
      <c r="AF20" s="51">
        <v>0</v>
      </c>
      <c r="AG20" s="202"/>
      <c r="AI20" s="52" t="s">
        <v>61</v>
      </c>
      <c r="AJ20" s="53" t="str">
        <f>+'[1]2.SAN'!C187</f>
        <v>Iš sąskaitos išimamos vandens sąnaudos patiriamos administraciniame pastate ir perkeliamos į 1208 sąnaudų pogrupį, Komunalinės paslaugos (elektros energija, vanduo, nuotekos, šiukšlės, t.t.) sąnaudų pogrupį, lartu pastarąsias sąnaudas priskiriant bendrųjų sąnaudų kategorijai. Taip pat  išimamos šilumos sistemų papildymo sąnaudos ir perkeliamos į 401 sąnaudų pogrupį, t.y. Vandens technologijai sąnaudų pogrupį, kartu pastarąsias sąnaudas priskiriant perdavimo VV.</v>
      </c>
    </row>
    <row r="21" spans="2:36" ht="12.2" customHeight="1" x14ac:dyDescent="0.2">
      <c r="B21" s="48" t="s">
        <v>105</v>
      </c>
      <c r="C21" s="54" t="s">
        <v>106</v>
      </c>
      <c r="D21" s="50" t="s">
        <v>579</v>
      </c>
      <c r="E21" s="51">
        <v>0</v>
      </c>
      <c r="F21" s="51"/>
      <c r="G21" s="51"/>
      <c r="H21" s="51"/>
      <c r="I21" s="51"/>
      <c r="J21" s="51">
        <v>0</v>
      </c>
      <c r="K21" s="51">
        <v>0</v>
      </c>
      <c r="L21" s="51">
        <v>0</v>
      </c>
      <c r="M21" s="51">
        <v>0</v>
      </c>
      <c r="N21" s="51">
        <v>0</v>
      </c>
      <c r="O21" s="51">
        <v>0</v>
      </c>
      <c r="P21" s="51">
        <v>0</v>
      </c>
      <c r="Q21" s="51">
        <v>0</v>
      </c>
      <c r="R21" s="51">
        <v>0</v>
      </c>
      <c r="S21" s="51">
        <v>0</v>
      </c>
      <c r="T21" s="51">
        <v>0</v>
      </c>
      <c r="U21" s="51">
        <v>0</v>
      </c>
      <c r="V21" s="51">
        <v>0</v>
      </c>
      <c r="W21" s="51">
        <v>0</v>
      </c>
      <c r="X21" s="51">
        <v>0</v>
      </c>
      <c r="Y21" s="51">
        <v>0</v>
      </c>
      <c r="Z21" s="51">
        <v>0</v>
      </c>
      <c r="AA21" s="51">
        <v>0</v>
      </c>
      <c r="AB21" s="51">
        <v>0</v>
      </c>
      <c r="AC21" s="51">
        <v>0</v>
      </c>
      <c r="AD21" s="51">
        <v>0</v>
      </c>
      <c r="AE21" s="51">
        <v>0</v>
      </c>
      <c r="AF21" s="51">
        <v>0</v>
      </c>
      <c r="AG21" s="202"/>
      <c r="AI21" s="52" t="s">
        <v>62</v>
      </c>
      <c r="AJ21" s="53" t="str">
        <f>+'[1]2.SAN'!C188</f>
        <v>Iš sąskaitos išimama RAS audito sąnaudoms priskirtina sąnaudų apimtis ir perkeliama į kitą pogrupį, t.y. 1504 audito (reguliuojamos veiklos ataskaitų) sąnaudų pogrupį.</v>
      </c>
    </row>
    <row r="22" spans="2:36" ht="12.2" customHeight="1" x14ac:dyDescent="0.2">
      <c r="B22" s="48" t="s">
        <v>107</v>
      </c>
      <c r="C22" s="54" t="s">
        <v>108</v>
      </c>
      <c r="D22" s="50" t="s">
        <v>579</v>
      </c>
      <c r="E22" s="51">
        <v>0</v>
      </c>
      <c r="F22" s="51"/>
      <c r="G22" s="51"/>
      <c r="H22" s="51"/>
      <c r="I22" s="51"/>
      <c r="J22" s="51">
        <v>0</v>
      </c>
      <c r="K22" s="51">
        <v>0</v>
      </c>
      <c r="L22" s="51">
        <v>0</v>
      </c>
      <c r="M22" s="51">
        <v>0</v>
      </c>
      <c r="N22" s="51">
        <v>0</v>
      </c>
      <c r="O22" s="51">
        <v>0</v>
      </c>
      <c r="P22" s="51">
        <v>0</v>
      </c>
      <c r="Q22" s="51">
        <v>0</v>
      </c>
      <c r="R22" s="51">
        <v>0</v>
      </c>
      <c r="S22" s="51">
        <v>0</v>
      </c>
      <c r="T22" s="51">
        <v>0</v>
      </c>
      <c r="U22" s="51">
        <v>0</v>
      </c>
      <c r="V22" s="51">
        <v>0</v>
      </c>
      <c r="W22" s="51">
        <v>0</v>
      </c>
      <c r="X22" s="51">
        <v>0</v>
      </c>
      <c r="Y22" s="51">
        <v>0</v>
      </c>
      <c r="Z22" s="51">
        <v>0</v>
      </c>
      <c r="AA22" s="51">
        <v>0</v>
      </c>
      <c r="AB22" s="51">
        <v>0</v>
      </c>
      <c r="AC22" s="51">
        <v>0</v>
      </c>
      <c r="AD22" s="51">
        <v>0</v>
      </c>
      <c r="AE22" s="51">
        <v>0</v>
      </c>
      <c r="AF22" s="51">
        <v>0</v>
      </c>
      <c r="AG22" s="202"/>
      <c r="AI22" s="52" t="s">
        <v>63</v>
      </c>
      <c r="AJ22" s="53" t="str">
        <f>+'[1]2.SAN'!C189</f>
        <v>Iš sąskaitos perkeliama elektros technologijai sąnaudų apimtis priskirtina perdavimo VV.</v>
      </c>
    </row>
    <row r="23" spans="2:36" ht="12.2" customHeight="1" x14ac:dyDescent="0.2">
      <c r="B23" s="48" t="s">
        <v>109</v>
      </c>
      <c r="C23" s="54" t="s">
        <v>110</v>
      </c>
      <c r="D23" s="50" t="s">
        <v>579</v>
      </c>
      <c r="E23" s="51">
        <v>0</v>
      </c>
      <c r="F23" s="51"/>
      <c r="G23" s="51"/>
      <c r="H23" s="51"/>
      <c r="I23" s="51"/>
      <c r="J23" s="51">
        <v>0</v>
      </c>
      <c r="K23" s="51">
        <v>0</v>
      </c>
      <c r="L23" s="51">
        <v>0</v>
      </c>
      <c r="M23" s="51">
        <v>0</v>
      </c>
      <c r="N23" s="51">
        <v>0</v>
      </c>
      <c r="O23" s="51">
        <v>0</v>
      </c>
      <c r="P23" s="51">
        <v>0</v>
      </c>
      <c r="Q23" s="51">
        <v>0</v>
      </c>
      <c r="R23" s="51">
        <v>0</v>
      </c>
      <c r="S23" s="51">
        <v>0</v>
      </c>
      <c r="T23" s="51">
        <v>0</v>
      </c>
      <c r="U23" s="51">
        <v>0</v>
      </c>
      <c r="V23" s="51">
        <v>0</v>
      </c>
      <c r="W23" s="51">
        <v>0</v>
      </c>
      <c r="X23" s="51">
        <v>0</v>
      </c>
      <c r="Y23" s="51">
        <v>0</v>
      </c>
      <c r="Z23" s="51">
        <v>0</v>
      </c>
      <c r="AA23" s="51">
        <v>0</v>
      </c>
      <c r="AB23" s="51">
        <v>0</v>
      </c>
      <c r="AC23" s="51">
        <v>0</v>
      </c>
      <c r="AD23" s="51">
        <v>0</v>
      </c>
      <c r="AE23" s="51">
        <v>0</v>
      </c>
      <c r="AF23" s="51">
        <v>0</v>
      </c>
      <c r="AG23" s="202"/>
      <c r="AI23" s="52" t="s">
        <v>64</v>
      </c>
      <c r="AJ23" s="53" t="str">
        <f>+'[1]2.SAN'!C190</f>
        <v>Iš sąskaitos išimamos gamybinių patalpų elektros energijos sąnaudos savoms reikmėms ir perkeliamos į 817 sąnaudų pogrupį, t.y. Komunalinių paslaugų (elektros energija, vanduo, nuotekos, atliekos, t.t.) sąnaudų (ne administracinių patalpų) pogrupį, kartu pastarąsias sąnaudas priskiriant gamybos VV.</v>
      </c>
    </row>
    <row r="24" spans="2:36" ht="12.2" customHeight="1" x14ac:dyDescent="0.2">
      <c r="B24" s="48" t="s">
        <v>111</v>
      </c>
      <c r="C24" s="55" t="s">
        <v>112</v>
      </c>
      <c r="D24" s="50" t="s">
        <v>579</v>
      </c>
      <c r="E24" s="51">
        <v>0</v>
      </c>
      <c r="F24" s="51"/>
      <c r="G24" s="51"/>
      <c r="H24" s="51"/>
      <c r="I24" s="51"/>
      <c r="J24" s="51">
        <v>0</v>
      </c>
      <c r="K24" s="51">
        <v>0</v>
      </c>
      <c r="L24" s="51">
        <v>0</v>
      </c>
      <c r="M24" s="51">
        <v>0</v>
      </c>
      <c r="N24" s="51">
        <v>0</v>
      </c>
      <c r="O24" s="51">
        <v>0</v>
      </c>
      <c r="P24" s="51">
        <v>0</v>
      </c>
      <c r="Q24" s="51">
        <v>0</v>
      </c>
      <c r="R24" s="51">
        <v>0</v>
      </c>
      <c r="S24" s="51">
        <v>0</v>
      </c>
      <c r="T24" s="51">
        <v>0</v>
      </c>
      <c r="U24" s="51">
        <v>0</v>
      </c>
      <c r="V24" s="51">
        <v>0</v>
      </c>
      <c r="W24" s="51">
        <v>0</v>
      </c>
      <c r="X24" s="51">
        <v>0</v>
      </c>
      <c r="Y24" s="51">
        <v>0</v>
      </c>
      <c r="Z24" s="51">
        <v>0</v>
      </c>
      <c r="AA24" s="51">
        <v>0</v>
      </c>
      <c r="AB24" s="51">
        <v>0</v>
      </c>
      <c r="AC24" s="51">
        <v>0</v>
      </c>
      <c r="AD24" s="51">
        <v>0</v>
      </c>
      <c r="AE24" s="51">
        <v>0</v>
      </c>
      <c r="AF24" s="51">
        <v>0</v>
      </c>
      <c r="AG24" s="202"/>
      <c r="AI24" s="52" t="s">
        <v>65</v>
      </c>
      <c r="AJ24" s="53" t="str">
        <f>+'[1]2.SAN'!C191</f>
        <v>Iš sąskaitos išimamos banko komisinio atlyginimo sąnaudos ir perkeliamos į 1101 sąnaudų pogrupį, t.y. Banko paslaugų (komisinių) sąnaudų pogrupį, kartu pastarąsias sąnaudas priskiriant bendrųjų sąnaudų kategorijai.</v>
      </c>
    </row>
    <row r="25" spans="2:36" ht="12.2" customHeight="1" x14ac:dyDescent="0.2">
      <c r="B25" s="48" t="s">
        <v>113</v>
      </c>
      <c r="C25" s="54" t="s">
        <v>114</v>
      </c>
      <c r="D25" s="50" t="s">
        <v>579</v>
      </c>
      <c r="E25" s="51">
        <v>0</v>
      </c>
      <c r="F25" s="51"/>
      <c r="G25" s="51"/>
      <c r="H25" s="51"/>
      <c r="I25" s="51"/>
      <c r="J25" s="51">
        <v>0</v>
      </c>
      <c r="K25" s="51">
        <v>0</v>
      </c>
      <c r="L25" s="51">
        <v>0</v>
      </c>
      <c r="M25" s="51">
        <v>0</v>
      </c>
      <c r="N25" s="51">
        <v>0</v>
      </c>
      <c r="O25" s="51">
        <v>0</v>
      </c>
      <c r="P25" s="51">
        <v>0</v>
      </c>
      <c r="Q25" s="51">
        <v>0</v>
      </c>
      <c r="R25" s="51">
        <v>0</v>
      </c>
      <c r="S25" s="51">
        <v>0</v>
      </c>
      <c r="T25" s="51">
        <v>0</v>
      </c>
      <c r="U25" s="51">
        <v>0</v>
      </c>
      <c r="V25" s="51">
        <v>0</v>
      </c>
      <c r="W25" s="51">
        <v>0</v>
      </c>
      <c r="X25" s="51">
        <v>0</v>
      </c>
      <c r="Y25" s="51">
        <v>0</v>
      </c>
      <c r="Z25" s="51">
        <v>0</v>
      </c>
      <c r="AA25" s="51">
        <v>0</v>
      </c>
      <c r="AB25" s="51">
        <v>0</v>
      </c>
      <c r="AC25" s="51">
        <v>0</v>
      </c>
      <c r="AD25" s="51">
        <v>0</v>
      </c>
      <c r="AE25" s="51">
        <v>0</v>
      </c>
      <c r="AF25" s="51">
        <v>0</v>
      </c>
      <c r="AG25" s="202"/>
      <c r="AI25" s="52" t="s">
        <v>66</v>
      </c>
      <c r="AJ25" s="53">
        <f>+'[1]2.SAN'!C192</f>
        <v>0</v>
      </c>
    </row>
    <row r="26" spans="2:36" ht="12.2" customHeight="1" x14ac:dyDescent="0.2">
      <c r="B26" s="42" t="s">
        <v>115</v>
      </c>
      <c r="C26" s="43" t="s">
        <v>116</v>
      </c>
      <c r="D26" s="44"/>
      <c r="E26" s="45">
        <v>0</v>
      </c>
      <c r="F26" s="45"/>
      <c r="G26" s="45"/>
      <c r="H26" s="45"/>
      <c r="I26" s="45"/>
      <c r="J26" s="45">
        <v>0</v>
      </c>
      <c r="K26" s="45">
        <v>0</v>
      </c>
      <c r="L26" s="45">
        <v>0</v>
      </c>
      <c r="M26" s="45">
        <v>0</v>
      </c>
      <c r="N26" s="45">
        <v>0</v>
      </c>
      <c r="O26" s="45">
        <v>0</v>
      </c>
      <c r="P26" s="45">
        <v>0</v>
      </c>
      <c r="Q26" s="45">
        <v>0</v>
      </c>
      <c r="R26" s="45">
        <v>0</v>
      </c>
      <c r="S26" s="45">
        <v>0</v>
      </c>
      <c r="T26" s="45">
        <v>0</v>
      </c>
      <c r="U26" s="45">
        <v>0</v>
      </c>
      <c r="V26" s="45">
        <v>0</v>
      </c>
      <c r="W26" s="45">
        <v>0</v>
      </c>
      <c r="X26" s="45">
        <v>0</v>
      </c>
      <c r="Y26" s="45">
        <v>0</v>
      </c>
      <c r="Z26" s="45">
        <v>0</v>
      </c>
      <c r="AA26" s="45">
        <v>0</v>
      </c>
      <c r="AB26" s="45">
        <v>0</v>
      </c>
      <c r="AC26" s="45">
        <v>0</v>
      </c>
      <c r="AD26" s="45">
        <v>0</v>
      </c>
      <c r="AE26" s="45">
        <v>0</v>
      </c>
      <c r="AF26" s="45">
        <v>0</v>
      </c>
      <c r="AG26" s="202"/>
      <c r="AI26" s="52" t="s">
        <v>67</v>
      </c>
      <c r="AJ26" s="53">
        <f>+'[1]2.SAN'!C193</f>
        <v>0</v>
      </c>
    </row>
    <row r="27" spans="2:36" ht="12.2" customHeight="1" x14ac:dyDescent="0.2">
      <c r="B27" s="48" t="s">
        <v>117</v>
      </c>
      <c r="C27" s="49" t="s">
        <v>118</v>
      </c>
      <c r="D27" s="50" t="s">
        <v>581</v>
      </c>
      <c r="E27" s="51">
        <v>32657.31</v>
      </c>
      <c r="F27" s="51"/>
      <c r="G27" s="51"/>
      <c r="H27" s="51"/>
      <c r="I27" s="51"/>
      <c r="J27" s="51">
        <v>0</v>
      </c>
      <c r="K27" s="51">
        <v>7713.53</v>
      </c>
      <c r="L27" s="51">
        <v>0</v>
      </c>
      <c r="M27" s="51">
        <v>0</v>
      </c>
      <c r="N27" s="51">
        <v>0</v>
      </c>
      <c r="O27" s="51">
        <v>0</v>
      </c>
      <c r="P27" s="51">
        <v>0</v>
      </c>
      <c r="Q27" s="51">
        <v>0</v>
      </c>
      <c r="R27" s="51">
        <v>0</v>
      </c>
      <c r="S27" s="51">
        <v>0</v>
      </c>
      <c r="T27" s="51">
        <v>0</v>
      </c>
      <c r="U27" s="51">
        <v>0</v>
      </c>
      <c r="V27" s="51">
        <v>0</v>
      </c>
      <c r="W27" s="51">
        <v>0</v>
      </c>
      <c r="X27" s="51">
        <v>0</v>
      </c>
      <c r="Y27" s="51">
        <v>0</v>
      </c>
      <c r="Z27" s="51">
        <v>0</v>
      </c>
      <c r="AA27" s="51">
        <v>0</v>
      </c>
      <c r="AB27" s="51">
        <v>0</v>
      </c>
      <c r="AC27" s="51">
        <v>0</v>
      </c>
      <c r="AD27" s="51">
        <v>0</v>
      </c>
      <c r="AE27" s="51">
        <v>0</v>
      </c>
      <c r="AF27" s="51">
        <v>40370.840000000004</v>
      </c>
      <c r="AG27" s="202"/>
      <c r="AI27" s="52" t="s">
        <v>68</v>
      </c>
      <c r="AJ27" s="53">
        <f>+'[1]2.SAN'!C194</f>
        <v>0</v>
      </c>
    </row>
    <row r="28" spans="2:36" ht="12.2" customHeight="1" x14ac:dyDescent="0.2">
      <c r="B28" s="48" t="s">
        <v>119</v>
      </c>
      <c r="C28" s="49" t="s">
        <v>120</v>
      </c>
      <c r="D28" s="50" t="s">
        <v>579</v>
      </c>
      <c r="E28" s="51">
        <v>0</v>
      </c>
      <c r="F28" s="51"/>
      <c r="G28" s="51"/>
      <c r="H28" s="51"/>
      <c r="I28" s="51"/>
      <c r="J28" s="51">
        <v>0</v>
      </c>
      <c r="K28" s="51">
        <v>0</v>
      </c>
      <c r="L28" s="51">
        <v>0</v>
      </c>
      <c r="M28" s="51">
        <v>0</v>
      </c>
      <c r="N28" s="51">
        <v>0</v>
      </c>
      <c r="O28" s="51">
        <v>0</v>
      </c>
      <c r="P28" s="51">
        <v>0</v>
      </c>
      <c r="Q28" s="51">
        <v>0</v>
      </c>
      <c r="R28" s="51">
        <v>0</v>
      </c>
      <c r="S28" s="51">
        <v>0</v>
      </c>
      <c r="T28" s="51">
        <v>0</v>
      </c>
      <c r="U28" s="51">
        <v>0</v>
      </c>
      <c r="V28" s="51">
        <v>0</v>
      </c>
      <c r="W28" s="51">
        <v>0</v>
      </c>
      <c r="X28" s="51">
        <v>0</v>
      </c>
      <c r="Y28" s="51">
        <v>0</v>
      </c>
      <c r="Z28" s="51">
        <v>0</v>
      </c>
      <c r="AA28" s="51">
        <v>0</v>
      </c>
      <c r="AB28" s="51">
        <v>0</v>
      </c>
      <c r="AC28" s="51">
        <v>0</v>
      </c>
      <c r="AD28" s="51">
        <v>0</v>
      </c>
      <c r="AE28" s="51">
        <v>0</v>
      </c>
      <c r="AF28" s="51">
        <v>0</v>
      </c>
      <c r="AG28" s="202"/>
      <c r="AI28" s="52" t="s">
        <v>69</v>
      </c>
      <c r="AJ28" s="53">
        <f>+'[1]2.SAN'!C195</f>
        <v>0</v>
      </c>
    </row>
    <row r="29" spans="2:36" ht="12.2" customHeight="1" x14ac:dyDescent="0.2">
      <c r="B29" s="48" t="s">
        <v>121</v>
      </c>
      <c r="C29" s="54" t="s">
        <v>122</v>
      </c>
      <c r="D29" s="50" t="s">
        <v>579</v>
      </c>
      <c r="E29" s="51">
        <v>0</v>
      </c>
      <c r="F29" s="51"/>
      <c r="G29" s="51"/>
      <c r="H29" s="51"/>
      <c r="I29" s="51"/>
      <c r="J29" s="51">
        <v>0</v>
      </c>
      <c r="K29" s="51">
        <v>0</v>
      </c>
      <c r="L29" s="51">
        <v>0</v>
      </c>
      <c r="M29" s="51">
        <v>0</v>
      </c>
      <c r="N29" s="51">
        <v>0</v>
      </c>
      <c r="O29" s="51">
        <v>0</v>
      </c>
      <c r="P29" s="51">
        <v>0</v>
      </c>
      <c r="Q29" s="51">
        <v>0</v>
      </c>
      <c r="R29" s="51">
        <v>0</v>
      </c>
      <c r="S29" s="51">
        <v>0</v>
      </c>
      <c r="T29" s="51">
        <v>0</v>
      </c>
      <c r="U29" s="51">
        <v>0</v>
      </c>
      <c r="V29" s="51">
        <v>0</v>
      </c>
      <c r="W29" s="51">
        <v>0</v>
      </c>
      <c r="X29" s="51">
        <v>0</v>
      </c>
      <c r="Y29" s="51">
        <v>0</v>
      </c>
      <c r="Z29" s="51">
        <v>0</v>
      </c>
      <c r="AA29" s="51">
        <v>0</v>
      </c>
      <c r="AB29" s="51">
        <v>0</v>
      </c>
      <c r="AC29" s="51">
        <v>0</v>
      </c>
      <c r="AD29" s="51">
        <v>0</v>
      </c>
      <c r="AE29" s="51">
        <v>0</v>
      </c>
      <c r="AF29" s="51">
        <v>0</v>
      </c>
      <c r="AG29" s="202"/>
      <c r="AI29" s="52" t="s">
        <v>70</v>
      </c>
      <c r="AJ29" s="53">
        <f>+'[1]2.SAN'!C196</f>
        <v>0</v>
      </c>
    </row>
    <row r="30" spans="2:36" ht="12.2" customHeight="1" x14ac:dyDescent="0.2">
      <c r="B30" s="42" t="s">
        <v>123</v>
      </c>
      <c r="C30" s="43" t="s">
        <v>124</v>
      </c>
      <c r="D30" s="44"/>
      <c r="E30" s="45">
        <v>0</v>
      </c>
      <c r="F30" s="45"/>
      <c r="G30" s="45"/>
      <c r="H30" s="45"/>
      <c r="I30" s="45"/>
      <c r="J30" s="45">
        <v>0</v>
      </c>
      <c r="K30" s="45">
        <v>0</v>
      </c>
      <c r="L30" s="45">
        <v>0</v>
      </c>
      <c r="M30" s="45">
        <v>0</v>
      </c>
      <c r="N30" s="45">
        <v>0</v>
      </c>
      <c r="O30" s="45">
        <v>0</v>
      </c>
      <c r="P30" s="45">
        <v>0</v>
      </c>
      <c r="Q30" s="45">
        <v>0</v>
      </c>
      <c r="R30" s="45">
        <v>0</v>
      </c>
      <c r="S30" s="45">
        <v>0</v>
      </c>
      <c r="T30" s="45">
        <v>0</v>
      </c>
      <c r="U30" s="45">
        <v>0</v>
      </c>
      <c r="V30" s="45">
        <v>0</v>
      </c>
      <c r="W30" s="45">
        <v>0</v>
      </c>
      <c r="X30" s="45">
        <v>0</v>
      </c>
      <c r="Y30" s="45">
        <v>0</v>
      </c>
      <c r="Z30" s="45">
        <v>0</v>
      </c>
      <c r="AA30" s="45">
        <v>0</v>
      </c>
      <c r="AB30" s="45">
        <v>0</v>
      </c>
      <c r="AC30" s="45">
        <v>0</v>
      </c>
      <c r="AD30" s="45">
        <v>0</v>
      </c>
      <c r="AE30" s="45">
        <v>0</v>
      </c>
      <c r="AF30" s="45">
        <v>0</v>
      </c>
      <c r="AG30" s="202"/>
      <c r="AI30" s="52" t="s">
        <v>71</v>
      </c>
      <c r="AJ30" s="53">
        <f>+'[1]2.SAN'!C197</f>
        <v>0</v>
      </c>
    </row>
    <row r="31" spans="2:36" ht="12.2" customHeight="1" x14ac:dyDescent="0.2">
      <c r="B31" s="48" t="s">
        <v>125</v>
      </c>
      <c r="C31" s="49" t="s">
        <v>126</v>
      </c>
      <c r="D31" s="50" t="s">
        <v>579</v>
      </c>
      <c r="E31" s="51">
        <v>0</v>
      </c>
      <c r="F31" s="51"/>
      <c r="G31" s="51"/>
      <c r="H31" s="51"/>
      <c r="I31" s="51"/>
      <c r="J31" s="51">
        <v>0</v>
      </c>
      <c r="K31" s="51">
        <v>0</v>
      </c>
      <c r="L31" s="51">
        <v>0</v>
      </c>
      <c r="M31" s="51">
        <v>0</v>
      </c>
      <c r="N31" s="51">
        <v>0</v>
      </c>
      <c r="O31" s="51">
        <v>0</v>
      </c>
      <c r="P31" s="51">
        <v>0</v>
      </c>
      <c r="Q31" s="51">
        <v>0</v>
      </c>
      <c r="R31" s="51">
        <v>150</v>
      </c>
      <c r="S31" s="51">
        <v>0</v>
      </c>
      <c r="T31" s="51">
        <v>0</v>
      </c>
      <c r="U31" s="51">
        <v>0</v>
      </c>
      <c r="V31" s="51">
        <v>0</v>
      </c>
      <c r="W31" s="51">
        <v>0</v>
      </c>
      <c r="X31" s="51">
        <v>0</v>
      </c>
      <c r="Y31" s="51">
        <v>0</v>
      </c>
      <c r="Z31" s="51">
        <v>0</v>
      </c>
      <c r="AA31" s="51">
        <v>0</v>
      </c>
      <c r="AB31" s="51">
        <v>0</v>
      </c>
      <c r="AC31" s="51">
        <v>0</v>
      </c>
      <c r="AD31" s="51">
        <v>0</v>
      </c>
      <c r="AE31" s="51">
        <v>0</v>
      </c>
      <c r="AF31" s="51">
        <v>150</v>
      </c>
      <c r="AG31" s="202"/>
      <c r="AI31" s="52" t="s">
        <v>72</v>
      </c>
      <c r="AJ31" s="53">
        <f>+'[1]2.SAN'!C198</f>
        <v>0</v>
      </c>
    </row>
    <row r="32" spans="2:36" ht="12.2" customHeight="1" x14ac:dyDescent="0.2">
      <c r="B32" s="48" t="s">
        <v>127</v>
      </c>
      <c r="C32" s="54" t="s">
        <v>128</v>
      </c>
      <c r="D32" s="50" t="s">
        <v>579</v>
      </c>
      <c r="E32" s="51">
        <v>0</v>
      </c>
      <c r="F32" s="51"/>
      <c r="G32" s="51"/>
      <c r="H32" s="51"/>
      <c r="I32" s="51"/>
      <c r="J32" s="51">
        <v>0</v>
      </c>
      <c r="K32" s="51">
        <v>0</v>
      </c>
      <c r="L32" s="51">
        <v>0</v>
      </c>
      <c r="M32" s="51">
        <v>0</v>
      </c>
      <c r="N32" s="51">
        <v>0</v>
      </c>
      <c r="O32" s="51">
        <v>0</v>
      </c>
      <c r="P32" s="51">
        <v>0</v>
      </c>
      <c r="Q32" s="51">
        <v>0</v>
      </c>
      <c r="R32" s="51">
        <v>0</v>
      </c>
      <c r="S32" s="51">
        <v>0</v>
      </c>
      <c r="T32" s="51">
        <v>0</v>
      </c>
      <c r="U32" s="51">
        <v>0</v>
      </c>
      <c r="V32" s="51">
        <v>0</v>
      </c>
      <c r="W32" s="51">
        <v>0</v>
      </c>
      <c r="X32" s="51">
        <v>0</v>
      </c>
      <c r="Y32" s="51">
        <v>0</v>
      </c>
      <c r="Z32" s="51">
        <v>0</v>
      </c>
      <c r="AA32" s="51">
        <v>0</v>
      </c>
      <c r="AB32" s="51">
        <v>0</v>
      </c>
      <c r="AC32" s="51">
        <v>0</v>
      </c>
      <c r="AD32" s="51">
        <v>0</v>
      </c>
      <c r="AE32" s="51">
        <v>0</v>
      </c>
      <c r="AF32" s="51">
        <v>0</v>
      </c>
      <c r="AG32" s="202"/>
      <c r="AI32" s="52" t="s">
        <v>73</v>
      </c>
      <c r="AJ32" s="53">
        <f>+'[1]2.SAN'!C199</f>
        <v>0</v>
      </c>
    </row>
    <row r="33" spans="2:36" ht="12.2" customHeight="1" x14ac:dyDescent="0.2">
      <c r="B33" s="48" t="s">
        <v>129</v>
      </c>
      <c r="C33" s="54" t="s">
        <v>130</v>
      </c>
      <c r="D33" s="50" t="s">
        <v>582</v>
      </c>
      <c r="E33" s="51">
        <v>70601.710000000006</v>
      </c>
      <c r="F33" s="51"/>
      <c r="G33" s="51"/>
      <c r="H33" s="51"/>
      <c r="I33" s="51"/>
      <c r="J33" s="51">
        <v>0</v>
      </c>
      <c r="K33" s="51">
        <v>0</v>
      </c>
      <c r="L33" s="51">
        <v>0</v>
      </c>
      <c r="M33" s="51">
        <v>0</v>
      </c>
      <c r="N33" s="51">
        <v>0</v>
      </c>
      <c r="O33" s="51">
        <v>0</v>
      </c>
      <c r="P33" s="51">
        <v>0</v>
      </c>
      <c r="Q33" s="51">
        <v>0</v>
      </c>
      <c r="R33" s="51">
        <v>0</v>
      </c>
      <c r="S33" s="51">
        <v>0</v>
      </c>
      <c r="T33" s="51">
        <v>0</v>
      </c>
      <c r="U33" s="51">
        <v>0</v>
      </c>
      <c r="V33" s="51">
        <v>0</v>
      </c>
      <c r="W33" s="51">
        <v>0</v>
      </c>
      <c r="X33" s="51">
        <v>0</v>
      </c>
      <c r="Y33" s="51">
        <v>0</v>
      </c>
      <c r="Z33" s="51">
        <v>0</v>
      </c>
      <c r="AA33" s="51">
        <v>0</v>
      </c>
      <c r="AB33" s="51">
        <v>0</v>
      </c>
      <c r="AC33" s="51">
        <v>0</v>
      </c>
      <c r="AD33" s="51">
        <v>0</v>
      </c>
      <c r="AE33" s="51">
        <v>0</v>
      </c>
      <c r="AF33" s="51">
        <v>70601.710000000006</v>
      </c>
      <c r="AG33" s="202"/>
      <c r="AI33" s="52" t="s">
        <v>74</v>
      </c>
      <c r="AJ33" s="53">
        <f>+'[1]2.SAN'!C200</f>
        <v>0</v>
      </c>
    </row>
    <row r="34" spans="2:36" ht="12.2" customHeight="1" x14ac:dyDescent="0.2">
      <c r="B34" s="48" t="s">
        <v>131</v>
      </c>
      <c r="C34" s="54" t="s">
        <v>132</v>
      </c>
      <c r="D34" s="50" t="s">
        <v>579</v>
      </c>
      <c r="E34" s="51">
        <v>0</v>
      </c>
      <c r="F34" s="51"/>
      <c r="G34" s="51"/>
      <c r="H34" s="51"/>
      <c r="I34" s="51"/>
      <c r="J34" s="51">
        <v>0</v>
      </c>
      <c r="K34" s="51">
        <v>3498.1200000000008</v>
      </c>
      <c r="L34" s="51">
        <v>0</v>
      </c>
      <c r="M34" s="51">
        <v>0</v>
      </c>
      <c r="N34" s="51">
        <v>0</v>
      </c>
      <c r="O34" s="51">
        <v>0</v>
      </c>
      <c r="P34" s="51">
        <v>0</v>
      </c>
      <c r="Q34" s="51">
        <v>0</v>
      </c>
      <c r="R34" s="51">
        <v>0</v>
      </c>
      <c r="S34" s="51">
        <v>0</v>
      </c>
      <c r="T34" s="51">
        <v>0</v>
      </c>
      <c r="U34" s="51">
        <v>0</v>
      </c>
      <c r="V34" s="51">
        <v>0</v>
      </c>
      <c r="W34" s="51">
        <v>0</v>
      </c>
      <c r="X34" s="51">
        <v>0</v>
      </c>
      <c r="Y34" s="51">
        <v>0</v>
      </c>
      <c r="Z34" s="51">
        <v>0</v>
      </c>
      <c r="AA34" s="51">
        <v>0</v>
      </c>
      <c r="AB34" s="51">
        <v>0</v>
      </c>
      <c r="AC34" s="51">
        <v>0</v>
      </c>
      <c r="AD34" s="51">
        <v>0</v>
      </c>
      <c r="AE34" s="51">
        <v>0</v>
      </c>
      <c r="AF34" s="51">
        <v>3498.1200000000008</v>
      </c>
      <c r="AG34" s="202"/>
      <c r="AI34" s="52" t="s">
        <v>133</v>
      </c>
      <c r="AJ34" s="53">
        <f>+'[1]2.SAN'!C201</f>
        <v>0</v>
      </c>
    </row>
    <row r="35" spans="2:36" ht="12.2" customHeight="1" x14ac:dyDescent="0.2">
      <c r="B35" s="42" t="s">
        <v>134</v>
      </c>
      <c r="C35" s="43" t="s">
        <v>135</v>
      </c>
      <c r="D35" s="56"/>
      <c r="E35" s="45">
        <v>0</v>
      </c>
      <c r="F35" s="45"/>
      <c r="G35" s="45"/>
      <c r="H35" s="45"/>
      <c r="I35" s="45"/>
      <c r="J35" s="45">
        <v>0</v>
      </c>
      <c r="K35" s="45">
        <v>0</v>
      </c>
      <c r="L35" s="45">
        <v>0</v>
      </c>
      <c r="M35" s="45">
        <v>0</v>
      </c>
      <c r="N35" s="45">
        <v>0</v>
      </c>
      <c r="O35" s="45">
        <v>0</v>
      </c>
      <c r="P35" s="45">
        <v>0</v>
      </c>
      <c r="Q35" s="45">
        <v>0</v>
      </c>
      <c r="R35" s="45">
        <v>0</v>
      </c>
      <c r="S35" s="45">
        <v>0</v>
      </c>
      <c r="T35" s="45">
        <v>0</v>
      </c>
      <c r="U35" s="45">
        <v>0</v>
      </c>
      <c r="V35" s="45">
        <v>0</v>
      </c>
      <c r="W35" s="45">
        <v>0</v>
      </c>
      <c r="X35" s="45">
        <v>0</v>
      </c>
      <c r="Y35" s="45">
        <v>0</v>
      </c>
      <c r="Z35" s="45">
        <v>0</v>
      </c>
      <c r="AA35" s="45">
        <v>0</v>
      </c>
      <c r="AB35" s="45">
        <v>0</v>
      </c>
      <c r="AC35" s="45">
        <v>0</v>
      </c>
      <c r="AD35" s="45">
        <v>0</v>
      </c>
      <c r="AE35" s="45">
        <v>0</v>
      </c>
      <c r="AF35" s="45">
        <v>0</v>
      </c>
      <c r="AG35" s="202"/>
      <c r="AI35" s="52" t="s">
        <v>136</v>
      </c>
      <c r="AJ35" s="53">
        <f>+'[1]2.SAN'!C202</f>
        <v>0</v>
      </c>
    </row>
    <row r="36" spans="2:36" ht="12.2" customHeight="1" x14ac:dyDescent="0.2">
      <c r="B36" s="48" t="s">
        <v>137</v>
      </c>
      <c r="C36" s="49" t="s">
        <v>138</v>
      </c>
      <c r="D36" s="50" t="s">
        <v>579</v>
      </c>
      <c r="E36" s="51">
        <v>0</v>
      </c>
      <c r="F36" s="51"/>
      <c r="G36" s="51"/>
      <c r="H36" s="51"/>
      <c r="I36" s="51"/>
      <c r="J36" s="51">
        <v>0</v>
      </c>
      <c r="K36" s="51">
        <v>0</v>
      </c>
      <c r="L36" s="51">
        <v>0</v>
      </c>
      <c r="M36" s="51">
        <v>0</v>
      </c>
      <c r="N36" s="51">
        <v>0</v>
      </c>
      <c r="O36" s="51">
        <v>0</v>
      </c>
      <c r="P36" s="51">
        <v>0</v>
      </c>
      <c r="Q36" s="51">
        <v>0</v>
      </c>
      <c r="R36" s="51">
        <v>0</v>
      </c>
      <c r="S36" s="51">
        <v>0</v>
      </c>
      <c r="T36" s="51">
        <v>0</v>
      </c>
      <c r="U36" s="51">
        <v>0</v>
      </c>
      <c r="V36" s="51">
        <v>0</v>
      </c>
      <c r="W36" s="51">
        <v>0</v>
      </c>
      <c r="X36" s="51">
        <v>0</v>
      </c>
      <c r="Y36" s="51">
        <v>0</v>
      </c>
      <c r="Z36" s="51">
        <v>0</v>
      </c>
      <c r="AA36" s="51">
        <v>0</v>
      </c>
      <c r="AB36" s="51">
        <v>0</v>
      </c>
      <c r="AC36" s="51">
        <v>0</v>
      </c>
      <c r="AD36" s="51">
        <v>0</v>
      </c>
      <c r="AE36" s="51">
        <v>0</v>
      </c>
      <c r="AF36" s="51">
        <v>0</v>
      </c>
      <c r="AG36" s="202"/>
      <c r="AI36" s="52" t="s">
        <v>139</v>
      </c>
      <c r="AJ36" s="53">
        <f>+'[1]2.SAN'!C203</f>
        <v>0</v>
      </c>
    </row>
    <row r="37" spans="2:36" ht="12.2" customHeight="1" x14ac:dyDescent="0.2">
      <c r="B37" s="48" t="s">
        <v>140</v>
      </c>
      <c r="C37" s="54" t="s">
        <v>141</v>
      </c>
      <c r="D37" s="50" t="s">
        <v>579</v>
      </c>
      <c r="E37" s="51">
        <v>0</v>
      </c>
      <c r="F37" s="51"/>
      <c r="G37" s="51"/>
      <c r="H37" s="51"/>
      <c r="I37" s="51"/>
      <c r="J37" s="51">
        <v>0</v>
      </c>
      <c r="K37" s="51">
        <v>0</v>
      </c>
      <c r="L37" s="51">
        <v>0</v>
      </c>
      <c r="M37" s="51">
        <v>0</v>
      </c>
      <c r="N37" s="51">
        <v>0</v>
      </c>
      <c r="O37" s="51">
        <v>0</v>
      </c>
      <c r="P37" s="51">
        <v>0</v>
      </c>
      <c r="Q37" s="51">
        <v>0</v>
      </c>
      <c r="R37" s="51">
        <v>0</v>
      </c>
      <c r="S37" s="51">
        <v>0</v>
      </c>
      <c r="T37" s="51">
        <v>0</v>
      </c>
      <c r="U37" s="51">
        <v>0</v>
      </c>
      <c r="V37" s="51">
        <v>0</v>
      </c>
      <c r="W37" s="51">
        <v>0</v>
      </c>
      <c r="X37" s="51">
        <v>0</v>
      </c>
      <c r="Y37" s="51">
        <v>0</v>
      </c>
      <c r="Z37" s="51">
        <v>0</v>
      </c>
      <c r="AA37" s="51">
        <v>0</v>
      </c>
      <c r="AB37" s="51">
        <v>0</v>
      </c>
      <c r="AC37" s="51">
        <v>0</v>
      </c>
      <c r="AD37" s="51">
        <v>0</v>
      </c>
      <c r="AE37" s="51">
        <v>0</v>
      </c>
      <c r="AF37" s="51">
        <v>0</v>
      </c>
      <c r="AG37" s="202"/>
      <c r="AI37" s="52" t="s">
        <v>142</v>
      </c>
      <c r="AJ37" s="53">
        <f>+'[1]2.SAN'!C204</f>
        <v>0</v>
      </c>
    </row>
    <row r="38" spans="2:36" ht="12.2" customHeight="1" x14ac:dyDescent="0.2">
      <c r="B38" s="42" t="s">
        <v>143</v>
      </c>
      <c r="C38" s="43" t="s">
        <v>144</v>
      </c>
      <c r="D38" s="56"/>
      <c r="E38" s="45">
        <v>0</v>
      </c>
      <c r="F38" s="45"/>
      <c r="G38" s="45"/>
      <c r="H38" s="45"/>
      <c r="I38" s="45"/>
      <c r="J38" s="45">
        <v>0</v>
      </c>
      <c r="K38" s="45">
        <v>0</v>
      </c>
      <c r="L38" s="45">
        <v>0</v>
      </c>
      <c r="M38" s="45">
        <v>0</v>
      </c>
      <c r="N38" s="45">
        <v>0</v>
      </c>
      <c r="O38" s="45">
        <v>0</v>
      </c>
      <c r="P38" s="45">
        <v>0</v>
      </c>
      <c r="Q38" s="45">
        <v>0</v>
      </c>
      <c r="R38" s="45">
        <v>0</v>
      </c>
      <c r="S38" s="45">
        <v>0</v>
      </c>
      <c r="T38" s="45">
        <v>0</v>
      </c>
      <c r="U38" s="45">
        <v>0</v>
      </c>
      <c r="V38" s="45">
        <v>0</v>
      </c>
      <c r="W38" s="45">
        <v>0</v>
      </c>
      <c r="X38" s="45">
        <v>0</v>
      </c>
      <c r="Y38" s="45">
        <v>0</v>
      </c>
      <c r="Z38" s="45">
        <v>0</v>
      </c>
      <c r="AA38" s="45">
        <v>0</v>
      </c>
      <c r="AB38" s="45">
        <v>0</v>
      </c>
      <c r="AC38" s="45">
        <v>0</v>
      </c>
      <c r="AD38" s="45">
        <v>0</v>
      </c>
      <c r="AE38" s="45">
        <v>0</v>
      </c>
      <c r="AF38" s="45">
        <v>0</v>
      </c>
      <c r="AG38" s="202"/>
      <c r="AI38" s="52" t="s">
        <v>145</v>
      </c>
      <c r="AJ38" s="53">
        <f>+'[1]2.SAN'!C205</f>
        <v>0</v>
      </c>
    </row>
    <row r="39" spans="2:36" ht="12.2" customHeight="1" x14ac:dyDescent="0.2">
      <c r="B39" s="48" t="s">
        <v>146</v>
      </c>
      <c r="C39" s="49" t="s">
        <v>147</v>
      </c>
      <c r="D39" s="50" t="s">
        <v>579</v>
      </c>
      <c r="E39" s="51">
        <v>0</v>
      </c>
      <c r="F39" s="51"/>
      <c r="G39" s="51"/>
      <c r="H39" s="51"/>
      <c r="I39" s="51"/>
      <c r="J39" s="51">
        <v>0</v>
      </c>
      <c r="K39" s="51">
        <v>0</v>
      </c>
      <c r="L39" s="51">
        <v>0</v>
      </c>
      <c r="M39" s="51">
        <v>0</v>
      </c>
      <c r="N39" s="51">
        <v>0</v>
      </c>
      <c r="O39" s="51">
        <v>0</v>
      </c>
      <c r="P39" s="51">
        <v>0</v>
      </c>
      <c r="Q39" s="51">
        <v>0</v>
      </c>
      <c r="R39" s="51">
        <v>0</v>
      </c>
      <c r="S39" s="51">
        <v>0</v>
      </c>
      <c r="T39" s="51">
        <v>0</v>
      </c>
      <c r="U39" s="51">
        <v>0</v>
      </c>
      <c r="V39" s="51">
        <v>0</v>
      </c>
      <c r="W39" s="51">
        <v>0</v>
      </c>
      <c r="X39" s="51">
        <v>0</v>
      </c>
      <c r="Y39" s="51">
        <v>0</v>
      </c>
      <c r="Z39" s="51">
        <v>0</v>
      </c>
      <c r="AA39" s="51">
        <v>0</v>
      </c>
      <c r="AB39" s="51">
        <v>0</v>
      </c>
      <c r="AC39" s="51">
        <v>0</v>
      </c>
      <c r="AD39" s="51">
        <v>0</v>
      </c>
      <c r="AE39" s="51">
        <v>0</v>
      </c>
      <c r="AF39" s="51">
        <v>0</v>
      </c>
      <c r="AG39" s="202"/>
      <c r="AI39" s="52" t="s">
        <v>148</v>
      </c>
      <c r="AJ39" s="53">
        <f>+'[1]2.SAN'!C206</f>
        <v>0</v>
      </c>
    </row>
    <row r="40" spans="2:36" ht="12.2" customHeight="1" x14ac:dyDescent="0.2">
      <c r="B40" s="48" t="s">
        <v>149</v>
      </c>
      <c r="C40" s="49" t="s">
        <v>150</v>
      </c>
      <c r="D40" s="50" t="s">
        <v>579</v>
      </c>
      <c r="E40" s="51">
        <v>0</v>
      </c>
      <c r="F40" s="51"/>
      <c r="G40" s="51"/>
      <c r="H40" s="51"/>
      <c r="I40" s="51"/>
      <c r="J40" s="51">
        <v>0</v>
      </c>
      <c r="K40" s="51">
        <v>14.61</v>
      </c>
      <c r="L40" s="51">
        <v>0</v>
      </c>
      <c r="M40" s="51">
        <v>0</v>
      </c>
      <c r="N40" s="51">
        <v>0</v>
      </c>
      <c r="O40" s="51">
        <v>0</v>
      </c>
      <c r="P40" s="51">
        <v>0</v>
      </c>
      <c r="Q40" s="51">
        <v>0</v>
      </c>
      <c r="R40" s="51">
        <v>0</v>
      </c>
      <c r="S40" s="51">
        <v>0</v>
      </c>
      <c r="T40" s="51">
        <v>0</v>
      </c>
      <c r="U40" s="51">
        <v>0</v>
      </c>
      <c r="V40" s="51">
        <v>0</v>
      </c>
      <c r="W40" s="51">
        <v>0</v>
      </c>
      <c r="X40" s="51">
        <v>0</v>
      </c>
      <c r="Y40" s="51">
        <v>0</v>
      </c>
      <c r="Z40" s="51">
        <v>0</v>
      </c>
      <c r="AA40" s="51">
        <v>0</v>
      </c>
      <c r="AB40" s="51">
        <v>0</v>
      </c>
      <c r="AC40" s="51">
        <v>0</v>
      </c>
      <c r="AD40" s="51">
        <v>0</v>
      </c>
      <c r="AE40" s="51">
        <v>0</v>
      </c>
      <c r="AF40" s="51">
        <v>14.61</v>
      </c>
      <c r="AG40" s="202"/>
      <c r="AI40" s="52" t="s">
        <v>151</v>
      </c>
      <c r="AJ40" s="53">
        <f>+'[1]2.SAN'!C207</f>
        <v>0</v>
      </c>
    </row>
    <row r="41" spans="2:36" ht="12.2" customHeight="1" x14ac:dyDescent="0.2">
      <c r="B41" s="48" t="s">
        <v>152</v>
      </c>
      <c r="C41" s="49" t="s">
        <v>153</v>
      </c>
      <c r="D41" s="50" t="s">
        <v>579</v>
      </c>
      <c r="E41" s="51">
        <v>0</v>
      </c>
      <c r="F41" s="51"/>
      <c r="G41" s="51"/>
      <c r="H41" s="51"/>
      <c r="I41" s="51"/>
      <c r="J41" s="51">
        <v>0</v>
      </c>
      <c r="K41" s="51">
        <v>0</v>
      </c>
      <c r="L41" s="51">
        <v>0</v>
      </c>
      <c r="M41" s="51">
        <v>0</v>
      </c>
      <c r="N41" s="51">
        <v>0</v>
      </c>
      <c r="O41" s="51">
        <v>0</v>
      </c>
      <c r="P41" s="51">
        <v>0</v>
      </c>
      <c r="Q41" s="51">
        <v>0</v>
      </c>
      <c r="R41" s="51">
        <v>0</v>
      </c>
      <c r="S41" s="51">
        <v>0</v>
      </c>
      <c r="T41" s="51">
        <v>0</v>
      </c>
      <c r="U41" s="51">
        <v>0</v>
      </c>
      <c r="V41" s="51">
        <v>0</v>
      </c>
      <c r="W41" s="51">
        <v>0</v>
      </c>
      <c r="X41" s="51">
        <v>0</v>
      </c>
      <c r="Y41" s="51">
        <v>0</v>
      </c>
      <c r="Z41" s="51">
        <v>0</v>
      </c>
      <c r="AA41" s="51">
        <v>0</v>
      </c>
      <c r="AB41" s="51">
        <v>0</v>
      </c>
      <c r="AC41" s="51">
        <v>0</v>
      </c>
      <c r="AD41" s="51">
        <v>0</v>
      </c>
      <c r="AE41" s="51">
        <v>0</v>
      </c>
      <c r="AF41" s="51">
        <v>0</v>
      </c>
      <c r="AG41" s="202"/>
      <c r="AI41" s="52" t="s">
        <v>154</v>
      </c>
      <c r="AJ41" s="53">
        <f>+'[1]2.SAN'!C208</f>
        <v>0</v>
      </c>
    </row>
    <row r="42" spans="2:36" ht="12.2" customHeight="1" x14ac:dyDescent="0.2">
      <c r="B42" s="48" t="s">
        <v>155</v>
      </c>
      <c r="C42" s="54" t="s">
        <v>156</v>
      </c>
      <c r="D42" s="50" t="s">
        <v>579</v>
      </c>
      <c r="E42" s="51">
        <v>0</v>
      </c>
      <c r="F42" s="51"/>
      <c r="G42" s="51"/>
      <c r="H42" s="51"/>
      <c r="I42" s="51"/>
      <c r="J42" s="51">
        <v>0</v>
      </c>
      <c r="K42" s="51">
        <v>1587.16</v>
      </c>
      <c r="L42" s="51">
        <v>0</v>
      </c>
      <c r="M42" s="51">
        <v>0</v>
      </c>
      <c r="N42" s="51">
        <v>0</v>
      </c>
      <c r="O42" s="51">
        <v>0</v>
      </c>
      <c r="P42" s="51">
        <v>0</v>
      </c>
      <c r="Q42" s="51">
        <v>0</v>
      </c>
      <c r="R42" s="51">
        <v>0</v>
      </c>
      <c r="S42" s="51">
        <v>0</v>
      </c>
      <c r="T42" s="51">
        <v>0</v>
      </c>
      <c r="U42" s="51">
        <v>0</v>
      </c>
      <c r="V42" s="51">
        <v>0</v>
      </c>
      <c r="W42" s="51">
        <v>0</v>
      </c>
      <c r="X42" s="51">
        <v>0</v>
      </c>
      <c r="Y42" s="51">
        <v>0</v>
      </c>
      <c r="Z42" s="51">
        <v>0</v>
      </c>
      <c r="AA42" s="51">
        <v>0</v>
      </c>
      <c r="AB42" s="51">
        <v>0</v>
      </c>
      <c r="AC42" s="51">
        <v>0</v>
      </c>
      <c r="AD42" s="51">
        <v>0</v>
      </c>
      <c r="AE42" s="51">
        <v>0</v>
      </c>
      <c r="AF42" s="51">
        <v>1587.16</v>
      </c>
      <c r="AG42" s="202"/>
      <c r="AI42" s="52" t="s">
        <v>157</v>
      </c>
      <c r="AJ42" s="53">
        <f>+'[1]2.SAN'!C209</f>
        <v>0</v>
      </c>
    </row>
    <row r="43" spans="2:36" ht="12.2" customHeight="1" x14ac:dyDescent="0.2">
      <c r="B43" s="48" t="s">
        <v>158</v>
      </c>
      <c r="C43" s="54" t="s">
        <v>159</v>
      </c>
      <c r="D43" s="50" t="s">
        <v>579</v>
      </c>
      <c r="E43" s="51">
        <v>0</v>
      </c>
      <c r="F43" s="51"/>
      <c r="G43" s="51"/>
      <c r="H43" s="51"/>
      <c r="I43" s="51"/>
      <c r="J43" s="51">
        <v>0</v>
      </c>
      <c r="K43" s="51">
        <v>0</v>
      </c>
      <c r="L43" s="51">
        <v>0</v>
      </c>
      <c r="M43" s="51">
        <v>0</v>
      </c>
      <c r="N43" s="51">
        <v>0</v>
      </c>
      <c r="O43" s="51">
        <v>0</v>
      </c>
      <c r="P43" s="51">
        <v>0</v>
      </c>
      <c r="Q43" s="51">
        <v>0</v>
      </c>
      <c r="R43" s="51">
        <v>0</v>
      </c>
      <c r="S43" s="51">
        <v>0</v>
      </c>
      <c r="T43" s="51">
        <v>0</v>
      </c>
      <c r="U43" s="51">
        <v>0</v>
      </c>
      <c r="V43" s="51">
        <v>0</v>
      </c>
      <c r="W43" s="51">
        <v>0</v>
      </c>
      <c r="X43" s="51">
        <v>0</v>
      </c>
      <c r="Y43" s="51">
        <v>0</v>
      </c>
      <c r="Z43" s="51">
        <v>0</v>
      </c>
      <c r="AA43" s="51">
        <v>0</v>
      </c>
      <c r="AB43" s="51">
        <v>0</v>
      </c>
      <c r="AC43" s="51">
        <v>0</v>
      </c>
      <c r="AD43" s="51">
        <v>0</v>
      </c>
      <c r="AE43" s="51">
        <v>0</v>
      </c>
      <c r="AF43" s="51">
        <v>0</v>
      </c>
      <c r="AG43" s="202"/>
      <c r="AI43" s="52" t="s">
        <v>160</v>
      </c>
      <c r="AJ43" s="53">
        <f>+'[1]2.SAN'!C210</f>
        <v>0</v>
      </c>
    </row>
    <row r="44" spans="2:36" ht="12.2" customHeight="1" x14ac:dyDescent="0.2">
      <c r="B44" s="48" t="s">
        <v>161</v>
      </c>
      <c r="C44" s="54" t="s">
        <v>162</v>
      </c>
      <c r="D44" s="50" t="s">
        <v>579</v>
      </c>
      <c r="E44" s="51">
        <v>0</v>
      </c>
      <c r="F44" s="51"/>
      <c r="G44" s="51"/>
      <c r="H44" s="51"/>
      <c r="I44" s="51"/>
      <c r="J44" s="51">
        <v>0</v>
      </c>
      <c r="K44" s="51">
        <v>0</v>
      </c>
      <c r="L44" s="51">
        <v>0</v>
      </c>
      <c r="M44" s="51">
        <v>0</v>
      </c>
      <c r="N44" s="51">
        <v>0</v>
      </c>
      <c r="O44" s="51">
        <v>0</v>
      </c>
      <c r="P44" s="51">
        <v>0</v>
      </c>
      <c r="Q44" s="51">
        <v>0</v>
      </c>
      <c r="R44" s="51">
        <v>0</v>
      </c>
      <c r="S44" s="51">
        <v>0</v>
      </c>
      <c r="T44" s="51">
        <v>0</v>
      </c>
      <c r="U44" s="51">
        <v>0</v>
      </c>
      <c r="V44" s="51">
        <v>0</v>
      </c>
      <c r="W44" s="51">
        <v>0</v>
      </c>
      <c r="X44" s="51">
        <v>0</v>
      </c>
      <c r="Y44" s="51">
        <v>0</v>
      </c>
      <c r="Z44" s="51">
        <v>0</v>
      </c>
      <c r="AA44" s="51">
        <v>0</v>
      </c>
      <c r="AB44" s="51">
        <v>0</v>
      </c>
      <c r="AC44" s="51">
        <v>0</v>
      </c>
      <c r="AD44" s="51">
        <v>0</v>
      </c>
      <c r="AE44" s="51">
        <v>0</v>
      </c>
      <c r="AF44" s="51">
        <v>0</v>
      </c>
      <c r="AG44" s="202"/>
      <c r="AI44" s="52" t="s">
        <v>163</v>
      </c>
      <c r="AJ44" s="53">
        <f>+'[1]2.SAN'!C211</f>
        <v>0</v>
      </c>
    </row>
    <row r="45" spans="2:36" ht="38.25" x14ac:dyDescent="0.2">
      <c r="B45" s="42" t="s">
        <v>164</v>
      </c>
      <c r="C45" s="43" t="s">
        <v>165</v>
      </c>
      <c r="D45" s="57" t="s">
        <v>583</v>
      </c>
      <c r="E45" s="45">
        <v>255646.26</v>
      </c>
      <c r="F45" s="45">
        <v>-255646.26</v>
      </c>
      <c r="G45" s="45"/>
      <c r="H45" s="45"/>
      <c r="I45" s="45"/>
      <c r="J45" s="45">
        <v>0</v>
      </c>
      <c r="K45" s="45">
        <v>0</v>
      </c>
      <c r="L45" s="45">
        <v>0</v>
      </c>
      <c r="M45" s="45">
        <v>0</v>
      </c>
      <c r="N45" s="45">
        <v>0</v>
      </c>
      <c r="O45" s="45">
        <v>0</v>
      </c>
      <c r="P45" s="45">
        <v>0</v>
      </c>
      <c r="Q45" s="45">
        <v>0</v>
      </c>
      <c r="R45" s="45">
        <v>0</v>
      </c>
      <c r="S45" s="45">
        <v>0</v>
      </c>
      <c r="T45" s="45">
        <v>0</v>
      </c>
      <c r="U45" s="45">
        <v>0</v>
      </c>
      <c r="V45" s="45">
        <v>0</v>
      </c>
      <c r="W45" s="45">
        <v>0</v>
      </c>
      <c r="X45" s="45">
        <v>0</v>
      </c>
      <c r="Y45" s="45">
        <v>0</v>
      </c>
      <c r="Z45" s="45">
        <v>0</v>
      </c>
      <c r="AA45" s="45">
        <v>0</v>
      </c>
      <c r="AB45" s="45">
        <v>0</v>
      </c>
      <c r="AC45" s="45">
        <v>0</v>
      </c>
      <c r="AD45" s="45">
        <v>0</v>
      </c>
      <c r="AE45" s="45">
        <v>0</v>
      </c>
      <c r="AF45" s="45">
        <v>0</v>
      </c>
      <c r="AG45" s="202"/>
      <c r="AI45" s="52" t="s">
        <v>166</v>
      </c>
      <c r="AJ45" s="53">
        <f>+'[1]2.SAN'!C212</f>
        <v>0</v>
      </c>
    </row>
    <row r="46" spans="2:36" ht="12.2" customHeight="1" x14ac:dyDescent="0.2">
      <c r="B46" s="48" t="s">
        <v>167</v>
      </c>
      <c r="C46" s="49" t="s">
        <v>168</v>
      </c>
      <c r="D46" s="50" t="s">
        <v>169</v>
      </c>
      <c r="E46" s="51">
        <v>0</v>
      </c>
      <c r="F46" s="51"/>
      <c r="G46" s="51">
        <v>0</v>
      </c>
      <c r="H46" s="51"/>
      <c r="I46" s="51"/>
      <c r="J46" s="51">
        <v>0</v>
      </c>
      <c r="K46" s="51">
        <v>0</v>
      </c>
      <c r="L46" s="51">
        <v>0</v>
      </c>
      <c r="M46" s="51">
        <v>0</v>
      </c>
      <c r="N46" s="51">
        <v>0</v>
      </c>
      <c r="O46" s="51">
        <v>0</v>
      </c>
      <c r="P46" s="51">
        <v>0</v>
      </c>
      <c r="Q46" s="51">
        <v>0</v>
      </c>
      <c r="R46" s="51">
        <v>0</v>
      </c>
      <c r="S46" s="51">
        <v>0</v>
      </c>
      <c r="T46" s="51">
        <v>0</v>
      </c>
      <c r="U46" s="51">
        <v>0</v>
      </c>
      <c r="V46" s="51">
        <v>0</v>
      </c>
      <c r="W46" s="51">
        <v>0</v>
      </c>
      <c r="X46" s="51">
        <v>0</v>
      </c>
      <c r="Y46" s="51">
        <v>0</v>
      </c>
      <c r="Z46" s="51">
        <v>0</v>
      </c>
      <c r="AA46" s="51">
        <v>0</v>
      </c>
      <c r="AB46" s="51">
        <v>0</v>
      </c>
      <c r="AC46" s="51">
        <v>0</v>
      </c>
      <c r="AD46" s="51">
        <v>0</v>
      </c>
      <c r="AE46" s="51">
        <v>0</v>
      </c>
      <c r="AF46" s="51">
        <v>0</v>
      </c>
      <c r="AG46" s="202"/>
      <c r="AI46" s="52" t="s">
        <v>170</v>
      </c>
      <c r="AJ46" s="53">
        <f>+'[1]2.SAN'!C213</f>
        <v>0</v>
      </c>
    </row>
    <row r="47" spans="2:36" ht="12.2" customHeight="1" x14ac:dyDescent="0.2">
      <c r="B47" s="48" t="s">
        <v>171</v>
      </c>
      <c r="C47" s="49" t="s">
        <v>172</v>
      </c>
      <c r="D47" s="50" t="s">
        <v>169</v>
      </c>
      <c r="E47" s="51">
        <v>0</v>
      </c>
      <c r="F47" s="51"/>
      <c r="G47" s="51">
        <v>0</v>
      </c>
      <c r="H47" s="51"/>
      <c r="I47" s="51"/>
      <c r="J47" s="51">
        <v>0</v>
      </c>
      <c r="K47" s="51">
        <v>0</v>
      </c>
      <c r="L47" s="51">
        <v>0</v>
      </c>
      <c r="M47" s="51">
        <v>0</v>
      </c>
      <c r="N47" s="51">
        <v>0</v>
      </c>
      <c r="O47" s="51">
        <v>0</v>
      </c>
      <c r="P47" s="51">
        <v>0</v>
      </c>
      <c r="Q47" s="51">
        <v>0</v>
      </c>
      <c r="R47" s="51">
        <v>0</v>
      </c>
      <c r="S47" s="51">
        <v>0</v>
      </c>
      <c r="T47" s="51">
        <v>0</v>
      </c>
      <c r="U47" s="51">
        <v>0</v>
      </c>
      <c r="V47" s="51">
        <v>0</v>
      </c>
      <c r="W47" s="51">
        <v>0</v>
      </c>
      <c r="X47" s="51">
        <v>0</v>
      </c>
      <c r="Y47" s="51">
        <v>0</v>
      </c>
      <c r="Z47" s="51">
        <v>0</v>
      </c>
      <c r="AA47" s="51">
        <v>0</v>
      </c>
      <c r="AB47" s="51">
        <v>0</v>
      </c>
      <c r="AC47" s="51">
        <v>0</v>
      </c>
      <c r="AD47" s="51">
        <v>0</v>
      </c>
      <c r="AE47" s="51">
        <v>0</v>
      </c>
      <c r="AF47" s="51">
        <v>0</v>
      </c>
      <c r="AG47" s="202"/>
      <c r="AI47" s="52" t="s">
        <v>173</v>
      </c>
      <c r="AJ47" s="53">
        <f>+'[1]2.SAN'!C214</f>
        <v>0</v>
      </c>
    </row>
    <row r="48" spans="2:36" ht="12.2" customHeight="1" x14ac:dyDescent="0.2">
      <c r="B48" s="48" t="s">
        <v>174</v>
      </c>
      <c r="C48" s="49" t="s">
        <v>175</v>
      </c>
      <c r="D48" s="50" t="s">
        <v>169</v>
      </c>
      <c r="E48" s="51">
        <v>0</v>
      </c>
      <c r="F48" s="51"/>
      <c r="G48" s="51">
        <v>0</v>
      </c>
      <c r="H48" s="51"/>
      <c r="I48" s="51"/>
      <c r="J48" s="51">
        <v>0</v>
      </c>
      <c r="K48" s="51">
        <v>0</v>
      </c>
      <c r="L48" s="51">
        <v>0</v>
      </c>
      <c r="M48" s="51">
        <v>0</v>
      </c>
      <c r="N48" s="51">
        <v>0</v>
      </c>
      <c r="O48" s="51">
        <v>0</v>
      </c>
      <c r="P48" s="51">
        <v>0</v>
      </c>
      <c r="Q48" s="51">
        <v>0</v>
      </c>
      <c r="R48" s="51">
        <v>0</v>
      </c>
      <c r="S48" s="51">
        <v>0</v>
      </c>
      <c r="T48" s="51">
        <v>0</v>
      </c>
      <c r="U48" s="51">
        <v>0</v>
      </c>
      <c r="V48" s="51">
        <v>0</v>
      </c>
      <c r="W48" s="51">
        <v>0</v>
      </c>
      <c r="X48" s="51">
        <v>0</v>
      </c>
      <c r="Y48" s="51">
        <v>0</v>
      </c>
      <c r="Z48" s="51">
        <v>0</v>
      </c>
      <c r="AA48" s="51">
        <v>0</v>
      </c>
      <c r="AB48" s="51">
        <v>0</v>
      </c>
      <c r="AC48" s="51">
        <v>0</v>
      </c>
      <c r="AD48" s="51">
        <v>0</v>
      </c>
      <c r="AE48" s="51">
        <v>0</v>
      </c>
      <c r="AF48" s="51">
        <v>0</v>
      </c>
      <c r="AG48" s="202"/>
      <c r="AI48" s="52" t="s">
        <v>176</v>
      </c>
      <c r="AJ48" s="53">
        <f>+'[1]2.SAN'!C215</f>
        <v>0</v>
      </c>
    </row>
    <row r="49" spans="2:36" ht="12.2" customHeight="1" x14ac:dyDescent="0.2">
      <c r="B49" s="48" t="s">
        <v>177</v>
      </c>
      <c r="C49" s="49" t="s">
        <v>178</v>
      </c>
      <c r="D49" s="50" t="s">
        <v>169</v>
      </c>
      <c r="E49" s="51">
        <v>0</v>
      </c>
      <c r="F49" s="51"/>
      <c r="G49" s="51">
        <v>0</v>
      </c>
      <c r="H49" s="51"/>
      <c r="I49" s="51"/>
      <c r="J49" s="51">
        <v>0</v>
      </c>
      <c r="K49" s="51">
        <v>0</v>
      </c>
      <c r="L49" s="51">
        <v>0</v>
      </c>
      <c r="M49" s="51">
        <v>0</v>
      </c>
      <c r="N49" s="51">
        <v>0</v>
      </c>
      <c r="O49" s="51">
        <v>0</v>
      </c>
      <c r="P49" s="51">
        <v>0</v>
      </c>
      <c r="Q49" s="51">
        <v>0</v>
      </c>
      <c r="R49" s="51">
        <v>0</v>
      </c>
      <c r="S49" s="51">
        <v>0</v>
      </c>
      <c r="T49" s="51">
        <v>0</v>
      </c>
      <c r="U49" s="51">
        <v>0</v>
      </c>
      <c r="V49" s="51">
        <v>0</v>
      </c>
      <c r="W49" s="51">
        <v>0</v>
      </c>
      <c r="X49" s="51">
        <v>0</v>
      </c>
      <c r="Y49" s="51">
        <v>0</v>
      </c>
      <c r="Z49" s="51">
        <v>0</v>
      </c>
      <c r="AA49" s="51">
        <v>0</v>
      </c>
      <c r="AB49" s="51">
        <v>0</v>
      </c>
      <c r="AC49" s="51">
        <v>0</v>
      </c>
      <c r="AD49" s="51">
        <v>0</v>
      </c>
      <c r="AE49" s="51">
        <v>0</v>
      </c>
      <c r="AF49" s="51">
        <v>0</v>
      </c>
      <c r="AG49" s="202"/>
      <c r="AI49" s="52" t="s">
        <v>179</v>
      </c>
      <c r="AJ49" s="53">
        <f>+'[1]2.SAN'!C216</f>
        <v>0</v>
      </c>
    </row>
    <row r="50" spans="2:36" ht="12.2" customHeight="1" x14ac:dyDescent="0.2">
      <c r="B50" s="48" t="s">
        <v>180</v>
      </c>
      <c r="C50" s="49" t="s">
        <v>181</v>
      </c>
      <c r="D50" s="50" t="s">
        <v>169</v>
      </c>
      <c r="E50" s="51">
        <v>0</v>
      </c>
      <c r="F50" s="51"/>
      <c r="G50" s="51">
        <v>0</v>
      </c>
      <c r="H50" s="51"/>
      <c r="I50" s="51"/>
      <c r="J50" s="51">
        <v>0</v>
      </c>
      <c r="K50" s="51">
        <v>0</v>
      </c>
      <c r="L50" s="51">
        <v>0</v>
      </c>
      <c r="M50" s="51">
        <v>0</v>
      </c>
      <c r="N50" s="51">
        <v>0</v>
      </c>
      <c r="O50" s="51">
        <v>0</v>
      </c>
      <c r="P50" s="51">
        <v>0</v>
      </c>
      <c r="Q50" s="51">
        <v>0</v>
      </c>
      <c r="R50" s="51">
        <v>0</v>
      </c>
      <c r="S50" s="51">
        <v>0</v>
      </c>
      <c r="T50" s="51">
        <v>0</v>
      </c>
      <c r="U50" s="51">
        <v>0</v>
      </c>
      <c r="V50" s="51">
        <v>0</v>
      </c>
      <c r="W50" s="51">
        <v>0</v>
      </c>
      <c r="X50" s="51">
        <v>0</v>
      </c>
      <c r="Y50" s="51">
        <v>0</v>
      </c>
      <c r="Z50" s="51">
        <v>0</v>
      </c>
      <c r="AA50" s="51">
        <v>0</v>
      </c>
      <c r="AB50" s="51">
        <v>0</v>
      </c>
      <c r="AC50" s="51">
        <v>0</v>
      </c>
      <c r="AD50" s="51">
        <v>0</v>
      </c>
      <c r="AE50" s="51">
        <v>0</v>
      </c>
      <c r="AF50" s="51">
        <v>0</v>
      </c>
      <c r="AG50" s="202"/>
      <c r="AI50" s="52" t="s">
        <v>182</v>
      </c>
      <c r="AJ50" s="53">
        <f>+'[1]2.SAN'!C217</f>
        <v>0</v>
      </c>
    </row>
    <row r="51" spans="2:36" ht="12.2" customHeight="1" x14ac:dyDescent="0.2">
      <c r="B51" s="48" t="s">
        <v>183</v>
      </c>
      <c r="C51" s="49" t="s">
        <v>184</v>
      </c>
      <c r="D51" s="50" t="s">
        <v>169</v>
      </c>
      <c r="E51" s="51">
        <v>0</v>
      </c>
      <c r="F51" s="51"/>
      <c r="G51" s="51">
        <v>16916.281187054468</v>
      </c>
      <c r="H51" s="51"/>
      <c r="I51" s="51"/>
      <c r="J51" s="51">
        <v>0</v>
      </c>
      <c r="K51" s="51">
        <v>0</v>
      </c>
      <c r="L51" s="51">
        <v>0</v>
      </c>
      <c r="M51" s="51">
        <v>0</v>
      </c>
      <c r="N51" s="51">
        <v>0</v>
      </c>
      <c r="O51" s="51">
        <v>0</v>
      </c>
      <c r="P51" s="51">
        <v>0</v>
      </c>
      <c r="Q51" s="51">
        <v>0</v>
      </c>
      <c r="R51" s="51">
        <v>0</v>
      </c>
      <c r="S51" s="51">
        <v>0</v>
      </c>
      <c r="T51" s="51">
        <v>0</v>
      </c>
      <c r="U51" s="51">
        <v>0</v>
      </c>
      <c r="V51" s="51">
        <v>0</v>
      </c>
      <c r="W51" s="51">
        <v>0</v>
      </c>
      <c r="X51" s="51">
        <v>0</v>
      </c>
      <c r="Y51" s="51">
        <v>0</v>
      </c>
      <c r="Z51" s="51">
        <v>0</v>
      </c>
      <c r="AA51" s="51">
        <v>0</v>
      </c>
      <c r="AB51" s="51">
        <v>0</v>
      </c>
      <c r="AC51" s="51">
        <v>0</v>
      </c>
      <c r="AD51" s="51">
        <v>0</v>
      </c>
      <c r="AE51" s="51">
        <v>0</v>
      </c>
      <c r="AF51" s="51">
        <v>16916.281187054468</v>
      </c>
      <c r="AG51" s="202"/>
      <c r="AI51" s="52" t="s">
        <v>185</v>
      </c>
      <c r="AJ51" s="53">
        <f>+'[1]2.SAN'!C218</f>
        <v>0</v>
      </c>
    </row>
    <row r="52" spans="2:36" ht="12.2" customHeight="1" x14ac:dyDescent="0.2">
      <c r="B52" s="48" t="s">
        <v>186</v>
      </c>
      <c r="C52" s="49" t="s">
        <v>187</v>
      </c>
      <c r="D52" s="50" t="s">
        <v>169</v>
      </c>
      <c r="E52" s="51">
        <v>0</v>
      </c>
      <c r="F52" s="51"/>
      <c r="G52" s="51">
        <v>6321.9700421371999</v>
      </c>
      <c r="H52" s="51"/>
      <c r="I52" s="51"/>
      <c r="J52" s="51">
        <v>0</v>
      </c>
      <c r="K52" s="51">
        <v>0</v>
      </c>
      <c r="L52" s="51">
        <v>0</v>
      </c>
      <c r="M52" s="51">
        <v>0</v>
      </c>
      <c r="N52" s="51">
        <v>0</v>
      </c>
      <c r="O52" s="51">
        <v>0</v>
      </c>
      <c r="P52" s="51">
        <v>0</v>
      </c>
      <c r="Q52" s="51">
        <v>0</v>
      </c>
      <c r="R52" s="51">
        <v>0</v>
      </c>
      <c r="S52" s="51">
        <v>0</v>
      </c>
      <c r="T52" s="51">
        <v>0</v>
      </c>
      <c r="U52" s="51">
        <v>0</v>
      </c>
      <c r="V52" s="51">
        <v>0</v>
      </c>
      <c r="W52" s="51">
        <v>0</v>
      </c>
      <c r="X52" s="51">
        <v>0</v>
      </c>
      <c r="Y52" s="51">
        <v>0</v>
      </c>
      <c r="Z52" s="51">
        <v>0</v>
      </c>
      <c r="AA52" s="51">
        <v>0</v>
      </c>
      <c r="AB52" s="51">
        <v>0</v>
      </c>
      <c r="AC52" s="51">
        <v>0</v>
      </c>
      <c r="AD52" s="51">
        <v>0</v>
      </c>
      <c r="AE52" s="51">
        <v>0</v>
      </c>
      <c r="AF52" s="51">
        <v>6321.9700421371999</v>
      </c>
      <c r="AG52" s="202"/>
    </row>
    <row r="53" spans="2:36" ht="12.2" customHeight="1" x14ac:dyDescent="0.2">
      <c r="B53" s="48" t="s">
        <v>188</v>
      </c>
      <c r="C53" s="49" t="s">
        <v>189</v>
      </c>
      <c r="D53" s="50" t="s">
        <v>169</v>
      </c>
      <c r="E53" s="51">
        <v>0</v>
      </c>
      <c r="F53" s="51"/>
      <c r="G53" s="51">
        <v>7515.1140636082509</v>
      </c>
      <c r="H53" s="51"/>
      <c r="I53" s="51"/>
      <c r="J53" s="51">
        <v>0</v>
      </c>
      <c r="K53" s="51">
        <v>0</v>
      </c>
      <c r="L53" s="51">
        <v>0</v>
      </c>
      <c r="M53" s="51">
        <v>0</v>
      </c>
      <c r="N53" s="51">
        <v>0</v>
      </c>
      <c r="O53" s="51">
        <v>0</v>
      </c>
      <c r="P53" s="51">
        <v>0</v>
      </c>
      <c r="Q53" s="51">
        <v>0</v>
      </c>
      <c r="R53" s="51">
        <v>0</v>
      </c>
      <c r="S53" s="51">
        <v>0</v>
      </c>
      <c r="T53" s="51">
        <v>0</v>
      </c>
      <c r="U53" s="51">
        <v>0</v>
      </c>
      <c r="V53" s="51">
        <v>0</v>
      </c>
      <c r="W53" s="51">
        <v>0</v>
      </c>
      <c r="X53" s="51">
        <v>0</v>
      </c>
      <c r="Y53" s="51">
        <v>0</v>
      </c>
      <c r="Z53" s="51">
        <v>0</v>
      </c>
      <c r="AA53" s="51">
        <v>0</v>
      </c>
      <c r="AB53" s="51">
        <v>0</v>
      </c>
      <c r="AC53" s="51">
        <v>0</v>
      </c>
      <c r="AD53" s="51">
        <v>0</v>
      </c>
      <c r="AE53" s="51">
        <v>0</v>
      </c>
      <c r="AF53" s="51">
        <v>7515.1140636082509</v>
      </c>
      <c r="AG53" s="202"/>
    </row>
    <row r="54" spans="2:36" ht="12.2" customHeight="1" x14ac:dyDescent="0.2">
      <c r="B54" s="48" t="s">
        <v>190</v>
      </c>
      <c r="C54" s="49" t="s">
        <v>191</v>
      </c>
      <c r="D54" s="50" t="s">
        <v>169</v>
      </c>
      <c r="E54" s="51">
        <v>0</v>
      </c>
      <c r="F54" s="51"/>
      <c r="G54" s="51">
        <v>1086.9763636363712</v>
      </c>
      <c r="H54" s="51"/>
      <c r="I54" s="51"/>
      <c r="J54" s="51">
        <v>0</v>
      </c>
      <c r="K54" s="51">
        <v>0</v>
      </c>
      <c r="L54" s="51">
        <v>0</v>
      </c>
      <c r="M54" s="51">
        <v>0</v>
      </c>
      <c r="N54" s="51">
        <v>0</v>
      </c>
      <c r="O54" s="51">
        <v>0</v>
      </c>
      <c r="P54" s="51">
        <v>0</v>
      </c>
      <c r="Q54" s="51">
        <v>0</v>
      </c>
      <c r="R54" s="51">
        <v>0</v>
      </c>
      <c r="S54" s="51">
        <v>0</v>
      </c>
      <c r="T54" s="51">
        <v>0</v>
      </c>
      <c r="U54" s="51">
        <v>0</v>
      </c>
      <c r="V54" s="51">
        <v>0</v>
      </c>
      <c r="W54" s="51">
        <v>0</v>
      </c>
      <c r="X54" s="51">
        <v>0</v>
      </c>
      <c r="Y54" s="51">
        <v>0</v>
      </c>
      <c r="Z54" s="51">
        <v>0</v>
      </c>
      <c r="AA54" s="51">
        <v>0</v>
      </c>
      <c r="AB54" s="51">
        <v>0</v>
      </c>
      <c r="AC54" s="51">
        <v>0</v>
      </c>
      <c r="AD54" s="51">
        <v>0</v>
      </c>
      <c r="AE54" s="51">
        <v>0</v>
      </c>
      <c r="AF54" s="51">
        <v>1086.9763636363712</v>
      </c>
      <c r="AG54" s="202"/>
    </row>
    <row r="55" spans="2:36" ht="12.2" customHeight="1" x14ac:dyDescent="0.2">
      <c r="B55" s="48" t="s">
        <v>192</v>
      </c>
      <c r="C55" s="49" t="s">
        <v>193</v>
      </c>
      <c r="D55" s="50" t="s">
        <v>169</v>
      </c>
      <c r="E55" s="51">
        <v>0</v>
      </c>
      <c r="F55" s="51"/>
      <c r="G55" s="51">
        <v>1519.8184847833168</v>
      </c>
      <c r="H55" s="51"/>
      <c r="I55" s="51"/>
      <c r="J55" s="51">
        <v>0</v>
      </c>
      <c r="K55" s="51">
        <v>0</v>
      </c>
      <c r="L55" s="51">
        <v>0</v>
      </c>
      <c r="M55" s="51">
        <v>0</v>
      </c>
      <c r="N55" s="51">
        <v>0</v>
      </c>
      <c r="O55" s="51">
        <v>0</v>
      </c>
      <c r="P55" s="51">
        <v>0</v>
      </c>
      <c r="Q55" s="51">
        <v>0</v>
      </c>
      <c r="R55" s="51">
        <v>0</v>
      </c>
      <c r="S55" s="51">
        <v>0</v>
      </c>
      <c r="T55" s="51">
        <v>0</v>
      </c>
      <c r="U55" s="51">
        <v>0</v>
      </c>
      <c r="V55" s="51">
        <v>0</v>
      </c>
      <c r="W55" s="51">
        <v>0</v>
      </c>
      <c r="X55" s="51">
        <v>0</v>
      </c>
      <c r="Y55" s="51">
        <v>0</v>
      </c>
      <c r="Z55" s="51">
        <v>0</v>
      </c>
      <c r="AA55" s="51">
        <v>0</v>
      </c>
      <c r="AB55" s="51">
        <v>0</v>
      </c>
      <c r="AC55" s="51">
        <v>0</v>
      </c>
      <c r="AD55" s="51">
        <v>0</v>
      </c>
      <c r="AE55" s="51">
        <v>0</v>
      </c>
      <c r="AF55" s="51">
        <v>1519.8184847833168</v>
      </c>
      <c r="AG55" s="202"/>
    </row>
    <row r="56" spans="2:36" ht="12.2" customHeight="1" x14ac:dyDescent="0.2">
      <c r="B56" s="48" t="s">
        <v>194</v>
      </c>
      <c r="C56" s="49" t="s">
        <v>195</v>
      </c>
      <c r="D56" s="50" t="s">
        <v>169</v>
      </c>
      <c r="E56" s="51">
        <v>0</v>
      </c>
      <c r="F56" s="51"/>
      <c r="G56" s="51">
        <v>0</v>
      </c>
      <c r="H56" s="51"/>
      <c r="I56" s="51"/>
      <c r="J56" s="51">
        <v>0</v>
      </c>
      <c r="K56" s="51">
        <v>0</v>
      </c>
      <c r="L56" s="51">
        <v>0</v>
      </c>
      <c r="M56" s="51">
        <v>0</v>
      </c>
      <c r="N56" s="51">
        <v>0</v>
      </c>
      <c r="O56" s="51">
        <v>0</v>
      </c>
      <c r="P56" s="51">
        <v>0</v>
      </c>
      <c r="Q56" s="51">
        <v>0</v>
      </c>
      <c r="R56" s="51">
        <v>0</v>
      </c>
      <c r="S56" s="51">
        <v>0</v>
      </c>
      <c r="T56" s="51">
        <v>0</v>
      </c>
      <c r="U56" s="51">
        <v>0</v>
      </c>
      <c r="V56" s="51">
        <v>0</v>
      </c>
      <c r="W56" s="51">
        <v>0</v>
      </c>
      <c r="X56" s="51">
        <v>0</v>
      </c>
      <c r="Y56" s="51">
        <v>0</v>
      </c>
      <c r="Z56" s="51">
        <v>0</v>
      </c>
      <c r="AA56" s="51">
        <v>0</v>
      </c>
      <c r="AB56" s="51">
        <v>0</v>
      </c>
      <c r="AC56" s="51">
        <v>0</v>
      </c>
      <c r="AD56" s="51">
        <v>0</v>
      </c>
      <c r="AE56" s="51">
        <v>0</v>
      </c>
      <c r="AF56" s="51">
        <v>0</v>
      </c>
      <c r="AG56" s="202"/>
    </row>
    <row r="57" spans="2:36" ht="12.2" customHeight="1" x14ac:dyDescent="0.2">
      <c r="B57" s="48" t="s">
        <v>196</v>
      </c>
      <c r="C57" s="49" t="s">
        <v>197</v>
      </c>
      <c r="D57" s="50" t="s">
        <v>169</v>
      </c>
      <c r="E57" s="51">
        <v>0</v>
      </c>
      <c r="F57" s="51"/>
      <c r="G57" s="51">
        <v>71252.374695890467</v>
      </c>
      <c r="H57" s="51"/>
      <c r="I57" s="51"/>
      <c r="J57" s="51">
        <v>0</v>
      </c>
      <c r="K57" s="51">
        <v>0</v>
      </c>
      <c r="L57" s="51">
        <v>0</v>
      </c>
      <c r="M57" s="51">
        <v>0</v>
      </c>
      <c r="N57" s="51">
        <v>0</v>
      </c>
      <c r="O57" s="51">
        <v>0</v>
      </c>
      <c r="P57" s="51">
        <v>0</v>
      </c>
      <c r="Q57" s="51">
        <v>0</v>
      </c>
      <c r="R57" s="51">
        <v>0</v>
      </c>
      <c r="S57" s="51">
        <v>0</v>
      </c>
      <c r="T57" s="51">
        <v>0</v>
      </c>
      <c r="U57" s="51">
        <v>0</v>
      </c>
      <c r="V57" s="51">
        <v>0</v>
      </c>
      <c r="W57" s="51">
        <v>0</v>
      </c>
      <c r="X57" s="51">
        <v>0</v>
      </c>
      <c r="Y57" s="51">
        <v>0</v>
      </c>
      <c r="Z57" s="51">
        <v>0</v>
      </c>
      <c r="AA57" s="51">
        <v>0</v>
      </c>
      <c r="AB57" s="51">
        <v>0</v>
      </c>
      <c r="AC57" s="51">
        <v>0</v>
      </c>
      <c r="AD57" s="51">
        <v>0</v>
      </c>
      <c r="AE57" s="51">
        <v>0</v>
      </c>
      <c r="AF57" s="51">
        <v>71252.374695890467</v>
      </c>
      <c r="AG57" s="202"/>
    </row>
    <row r="58" spans="2:36" ht="12.2" customHeight="1" x14ac:dyDescent="0.2">
      <c r="B58" s="48" t="s">
        <v>198</v>
      </c>
      <c r="C58" s="49" t="s">
        <v>199</v>
      </c>
      <c r="D58" s="50" t="s">
        <v>169</v>
      </c>
      <c r="E58" s="51">
        <v>0</v>
      </c>
      <c r="F58" s="51"/>
      <c r="G58" s="51">
        <v>2604.4702013793103</v>
      </c>
      <c r="H58" s="51"/>
      <c r="I58" s="51"/>
      <c r="J58" s="51">
        <v>0</v>
      </c>
      <c r="K58" s="51">
        <v>0</v>
      </c>
      <c r="L58" s="51">
        <v>0</v>
      </c>
      <c r="M58" s="51">
        <v>0</v>
      </c>
      <c r="N58" s="51">
        <v>0</v>
      </c>
      <c r="O58" s="51">
        <v>0</v>
      </c>
      <c r="P58" s="51">
        <v>0</v>
      </c>
      <c r="Q58" s="51">
        <v>0</v>
      </c>
      <c r="R58" s="51">
        <v>0</v>
      </c>
      <c r="S58" s="51">
        <v>0</v>
      </c>
      <c r="T58" s="51">
        <v>0</v>
      </c>
      <c r="U58" s="51">
        <v>0</v>
      </c>
      <c r="V58" s="51">
        <v>0</v>
      </c>
      <c r="W58" s="51">
        <v>0</v>
      </c>
      <c r="X58" s="51">
        <v>0</v>
      </c>
      <c r="Y58" s="51">
        <v>0</v>
      </c>
      <c r="Z58" s="51">
        <v>0</v>
      </c>
      <c r="AA58" s="51">
        <v>0</v>
      </c>
      <c r="AB58" s="51">
        <v>0</v>
      </c>
      <c r="AC58" s="51">
        <v>0</v>
      </c>
      <c r="AD58" s="51">
        <v>0</v>
      </c>
      <c r="AE58" s="51">
        <v>0</v>
      </c>
      <c r="AF58" s="51">
        <v>2604.4702013793103</v>
      </c>
      <c r="AG58" s="202"/>
    </row>
    <row r="59" spans="2:36" ht="12.2" customHeight="1" x14ac:dyDescent="0.2">
      <c r="B59" s="48" t="s">
        <v>200</v>
      </c>
      <c r="C59" s="49" t="s">
        <v>201</v>
      </c>
      <c r="D59" s="50" t="s">
        <v>169</v>
      </c>
      <c r="E59" s="51">
        <v>0</v>
      </c>
      <c r="F59" s="51"/>
      <c r="G59" s="51">
        <v>4928.2921344481629</v>
      </c>
      <c r="H59" s="51"/>
      <c r="I59" s="51"/>
      <c r="J59" s="51">
        <v>0</v>
      </c>
      <c r="K59" s="51">
        <v>0</v>
      </c>
      <c r="L59" s="51">
        <v>0</v>
      </c>
      <c r="M59" s="51">
        <v>0</v>
      </c>
      <c r="N59" s="51">
        <v>0</v>
      </c>
      <c r="O59" s="51">
        <v>0</v>
      </c>
      <c r="P59" s="51">
        <v>0</v>
      </c>
      <c r="Q59" s="51">
        <v>0</v>
      </c>
      <c r="R59" s="51">
        <v>0</v>
      </c>
      <c r="S59" s="51">
        <v>0</v>
      </c>
      <c r="T59" s="51">
        <v>0</v>
      </c>
      <c r="U59" s="51">
        <v>0</v>
      </c>
      <c r="V59" s="51">
        <v>0</v>
      </c>
      <c r="W59" s="51">
        <v>0</v>
      </c>
      <c r="X59" s="51">
        <v>0</v>
      </c>
      <c r="Y59" s="51">
        <v>0</v>
      </c>
      <c r="Z59" s="51">
        <v>0</v>
      </c>
      <c r="AA59" s="51">
        <v>0</v>
      </c>
      <c r="AB59" s="51">
        <v>0</v>
      </c>
      <c r="AC59" s="51">
        <v>0</v>
      </c>
      <c r="AD59" s="51">
        <v>0</v>
      </c>
      <c r="AE59" s="51">
        <v>0</v>
      </c>
      <c r="AF59" s="51">
        <v>4928.2921344481629</v>
      </c>
      <c r="AG59" s="202"/>
    </row>
    <row r="60" spans="2:36" ht="12.2" customHeight="1" x14ac:dyDescent="0.2">
      <c r="B60" s="48" t="s">
        <v>202</v>
      </c>
      <c r="C60" s="49" t="s">
        <v>203</v>
      </c>
      <c r="D60" s="50" t="s">
        <v>169</v>
      </c>
      <c r="E60" s="51">
        <v>0</v>
      </c>
      <c r="F60" s="51"/>
      <c r="G60" s="51">
        <v>9617.3205877479722</v>
      </c>
      <c r="H60" s="51"/>
      <c r="I60" s="51"/>
      <c r="J60" s="51">
        <v>0</v>
      </c>
      <c r="K60" s="51">
        <v>0</v>
      </c>
      <c r="L60" s="51">
        <v>0</v>
      </c>
      <c r="M60" s="51">
        <v>0</v>
      </c>
      <c r="N60" s="51">
        <v>0</v>
      </c>
      <c r="O60" s="51">
        <v>0</v>
      </c>
      <c r="P60" s="51">
        <v>0</v>
      </c>
      <c r="Q60" s="51">
        <v>0</v>
      </c>
      <c r="R60" s="51">
        <v>0</v>
      </c>
      <c r="S60" s="51">
        <v>0</v>
      </c>
      <c r="T60" s="51">
        <v>0</v>
      </c>
      <c r="U60" s="51">
        <v>0</v>
      </c>
      <c r="V60" s="51">
        <v>0</v>
      </c>
      <c r="W60" s="51">
        <v>0</v>
      </c>
      <c r="X60" s="51">
        <v>0</v>
      </c>
      <c r="Y60" s="51">
        <v>0</v>
      </c>
      <c r="Z60" s="51">
        <v>0</v>
      </c>
      <c r="AA60" s="51">
        <v>0</v>
      </c>
      <c r="AB60" s="51">
        <v>0</v>
      </c>
      <c r="AC60" s="51">
        <v>0</v>
      </c>
      <c r="AD60" s="51">
        <v>0</v>
      </c>
      <c r="AE60" s="51">
        <v>0</v>
      </c>
      <c r="AF60" s="51">
        <v>9617.3205877479722</v>
      </c>
      <c r="AG60" s="202"/>
    </row>
    <row r="61" spans="2:36" ht="12.2" customHeight="1" x14ac:dyDescent="0.2">
      <c r="B61" s="48" t="s">
        <v>204</v>
      </c>
      <c r="C61" s="49" t="s">
        <v>205</v>
      </c>
      <c r="D61" s="50" t="s">
        <v>169</v>
      </c>
      <c r="E61" s="51">
        <v>0</v>
      </c>
      <c r="F61" s="51"/>
      <c r="G61" s="51">
        <v>36384.332956079859</v>
      </c>
      <c r="H61" s="51"/>
      <c r="I61" s="51"/>
      <c r="J61" s="51">
        <v>0</v>
      </c>
      <c r="K61" s="51">
        <v>0</v>
      </c>
      <c r="L61" s="51">
        <v>0</v>
      </c>
      <c r="M61" s="51">
        <v>0</v>
      </c>
      <c r="N61" s="51">
        <v>0</v>
      </c>
      <c r="O61" s="51">
        <v>0</v>
      </c>
      <c r="P61" s="51">
        <v>0</v>
      </c>
      <c r="Q61" s="51">
        <v>0</v>
      </c>
      <c r="R61" s="51">
        <v>0</v>
      </c>
      <c r="S61" s="51">
        <v>0</v>
      </c>
      <c r="T61" s="51">
        <v>0</v>
      </c>
      <c r="U61" s="51">
        <v>0</v>
      </c>
      <c r="V61" s="51">
        <v>0</v>
      </c>
      <c r="W61" s="51">
        <v>0</v>
      </c>
      <c r="X61" s="51">
        <v>0</v>
      </c>
      <c r="Y61" s="51">
        <v>0</v>
      </c>
      <c r="Z61" s="51">
        <v>0</v>
      </c>
      <c r="AA61" s="51">
        <v>0</v>
      </c>
      <c r="AB61" s="51">
        <v>0</v>
      </c>
      <c r="AC61" s="51">
        <v>0</v>
      </c>
      <c r="AD61" s="51">
        <v>0</v>
      </c>
      <c r="AE61" s="51">
        <v>0</v>
      </c>
      <c r="AF61" s="51">
        <v>36384.332956079859</v>
      </c>
      <c r="AG61" s="202"/>
    </row>
    <row r="62" spans="2:36" ht="12.2" customHeight="1" x14ac:dyDescent="0.2">
      <c r="B62" s="48" t="s">
        <v>206</v>
      </c>
      <c r="C62" s="49" t="s">
        <v>207</v>
      </c>
      <c r="D62" s="50" t="s">
        <v>169</v>
      </c>
      <c r="E62" s="51">
        <v>0</v>
      </c>
      <c r="F62" s="51"/>
      <c r="G62" s="51">
        <v>20058.057499999981</v>
      </c>
      <c r="H62" s="51"/>
      <c r="I62" s="51"/>
      <c r="J62" s="51">
        <v>0</v>
      </c>
      <c r="K62" s="51">
        <v>0</v>
      </c>
      <c r="L62" s="51">
        <v>0</v>
      </c>
      <c r="M62" s="51">
        <v>0</v>
      </c>
      <c r="N62" s="51">
        <v>0</v>
      </c>
      <c r="O62" s="51">
        <v>0</v>
      </c>
      <c r="P62" s="51">
        <v>0</v>
      </c>
      <c r="Q62" s="51">
        <v>0</v>
      </c>
      <c r="R62" s="51">
        <v>0</v>
      </c>
      <c r="S62" s="51">
        <v>0</v>
      </c>
      <c r="T62" s="51">
        <v>0</v>
      </c>
      <c r="U62" s="51">
        <v>0</v>
      </c>
      <c r="V62" s="51">
        <v>0</v>
      </c>
      <c r="W62" s="51">
        <v>0</v>
      </c>
      <c r="X62" s="51">
        <v>0</v>
      </c>
      <c r="Y62" s="51">
        <v>0</v>
      </c>
      <c r="Z62" s="51">
        <v>0</v>
      </c>
      <c r="AA62" s="51">
        <v>0</v>
      </c>
      <c r="AB62" s="51">
        <v>0</v>
      </c>
      <c r="AC62" s="51">
        <v>0</v>
      </c>
      <c r="AD62" s="51">
        <v>0</v>
      </c>
      <c r="AE62" s="51">
        <v>0</v>
      </c>
      <c r="AF62" s="51">
        <v>20058.057499999981</v>
      </c>
      <c r="AG62" s="202"/>
    </row>
    <row r="63" spans="2:36" ht="12.2" customHeight="1" x14ac:dyDescent="0.2">
      <c r="B63" s="48" t="s">
        <v>206</v>
      </c>
      <c r="C63" s="49" t="s">
        <v>208</v>
      </c>
      <c r="D63" s="50" t="s">
        <v>169</v>
      </c>
      <c r="E63" s="51">
        <v>0</v>
      </c>
      <c r="F63" s="51"/>
      <c r="G63" s="51">
        <v>1031.7266666666665</v>
      </c>
      <c r="H63" s="51"/>
      <c r="I63" s="51"/>
      <c r="J63" s="51">
        <v>0</v>
      </c>
      <c r="K63" s="51">
        <v>0</v>
      </c>
      <c r="L63" s="51">
        <v>0</v>
      </c>
      <c r="M63" s="51">
        <v>0</v>
      </c>
      <c r="N63" s="51">
        <v>0</v>
      </c>
      <c r="O63" s="51">
        <v>0</v>
      </c>
      <c r="P63" s="51">
        <v>0</v>
      </c>
      <c r="Q63" s="51">
        <v>0</v>
      </c>
      <c r="R63" s="51">
        <v>0</v>
      </c>
      <c r="S63" s="51">
        <v>0</v>
      </c>
      <c r="T63" s="51">
        <v>0</v>
      </c>
      <c r="U63" s="51">
        <v>0</v>
      </c>
      <c r="V63" s="51">
        <v>0</v>
      </c>
      <c r="W63" s="51">
        <v>0</v>
      </c>
      <c r="X63" s="51">
        <v>0</v>
      </c>
      <c r="Y63" s="51">
        <v>0</v>
      </c>
      <c r="Z63" s="51">
        <v>0</v>
      </c>
      <c r="AA63" s="51">
        <v>0</v>
      </c>
      <c r="AB63" s="51">
        <v>0</v>
      </c>
      <c r="AC63" s="51">
        <v>0</v>
      </c>
      <c r="AD63" s="51">
        <v>0</v>
      </c>
      <c r="AE63" s="51">
        <v>0</v>
      </c>
      <c r="AF63" s="51">
        <v>1031.7266666666665</v>
      </c>
      <c r="AG63" s="202"/>
    </row>
    <row r="64" spans="2:36" ht="12.2" customHeight="1" x14ac:dyDescent="0.2">
      <c r="B64" s="48" t="s">
        <v>209</v>
      </c>
      <c r="C64" s="49" t="s">
        <v>210</v>
      </c>
      <c r="D64" s="50" t="s">
        <v>169</v>
      </c>
      <c r="E64" s="51">
        <v>0</v>
      </c>
      <c r="F64" s="51"/>
      <c r="G64" s="51">
        <v>52331.030763239614</v>
      </c>
      <c r="H64" s="51"/>
      <c r="I64" s="51"/>
      <c r="J64" s="51">
        <v>0</v>
      </c>
      <c r="K64" s="51">
        <v>0</v>
      </c>
      <c r="L64" s="51">
        <v>0</v>
      </c>
      <c r="M64" s="51">
        <v>0</v>
      </c>
      <c r="N64" s="51">
        <v>0</v>
      </c>
      <c r="O64" s="51">
        <v>0</v>
      </c>
      <c r="P64" s="51">
        <v>0</v>
      </c>
      <c r="Q64" s="51">
        <v>0</v>
      </c>
      <c r="R64" s="51">
        <v>0</v>
      </c>
      <c r="S64" s="51">
        <v>0</v>
      </c>
      <c r="T64" s="51">
        <v>0</v>
      </c>
      <c r="U64" s="51">
        <v>0</v>
      </c>
      <c r="V64" s="51">
        <v>0</v>
      </c>
      <c r="W64" s="51">
        <v>0</v>
      </c>
      <c r="X64" s="51">
        <v>0</v>
      </c>
      <c r="Y64" s="51">
        <v>0</v>
      </c>
      <c r="Z64" s="51">
        <v>0</v>
      </c>
      <c r="AA64" s="51">
        <v>0</v>
      </c>
      <c r="AB64" s="51">
        <v>0</v>
      </c>
      <c r="AC64" s="51">
        <v>0</v>
      </c>
      <c r="AD64" s="51">
        <v>0</v>
      </c>
      <c r="AE64" s="51">
        <v>0</v>
      </c>
      <c r="AF64" s="51">
        <v>52331.030763239614</v>
      </c>
      <c r="AG64" s="202"/>
    </row>
    <row r="65" spans="2:33" ht="12.2" customHeight="1" x14ac:dyDescent="0.2">
      <c r="B65" s="48" t="s">
        <v>211</v>
      </c>
      <c r="C65" s="49" t="s">
        <v>212</v>
      </c>
      <c r="D65" s="50" t="s">
        <v>169</v>
      </c>
      <c r="E65" s="51">
        <v>0</v>
      </c>
      <c r="F65" s="51"/>
      <c r="G65" s="51">
        <v>319.31066696394458</v>
      </c>
      <c r="H65" s="51"/>
      <c r="I65" s="51"/>
      <c r="J65" s="51">
        <v>0</v>
      </c>
      <c r="K65" s="51">
        <v>0</v>
      </c>
      <c r="L65" s="51">
        <v>0</v>
      </c>
      <c r="M65" s="51">
        <v>0</v>
      </c>
      <c r="N65" s="51">
        <v>0</v>
      </c>
      <c r="O65" s="51">
        <v>0</v>
      </c>
      <c r="P65" s="51">
        <v>0</v>
      </c>
      <c r="Q65" s="51">
        <v>0</v>
      </c>
      <c r="R65" s="51">
        <v>0</v>
      </c>
      <c r="S65" s="51">
        <v>0</v>
      </c>
      <c r="T65" s="51">
        <v>0</v>
      </c>
      <c r="U65" s="51">
        <v>0</v>
      </c>
      <c r="V65" s="51">
        <v>0</v>
      </c>
      <c r="W65" s="51">
        <v>0</v>
      </c>
      <c r="X65" s="51">
        <v>0</v>
      </c>
      <c r="Y65" s="51">
        <v>0</v>
      </c>
      <c r="Z65" s="51">
        <v>0</v>
      </c>
      <c r="AA65" s="51">
        <v>0</v>
      </c>
      <c r="AB65" s="51">
        <v>0</v>
      </c>
      <c r="AC65" s="51">
        <v>0</v>
      </c>
      <c r="AD65" s="51">
        <v>0</v>
      </c>
      <c r="AE65" s="51">
        <v>0</v>
      </c>
      <c r="AF65" s="51">
        <v>319.31066696394458</v>
      </c>
      <c r="AG65" s="202"/>
    </row>
    <row r="66" spans="2:33" ht="12.2" customHeight="1" x14ac:dyDescent="0.2">
      <c r="B66" s="48" t="s">
        <v>213</v>
      </c>
      <c r="C66" s="49" t="s">
        <v>214</v>
      </c>
      <c r="D66" s="50" t="s">
        <v>169</v>
      </c>
      <c r="E66" s="51">
        <v>0</v>
      </c>
      <c r="F66" s="51"/>
      <c r="G66" s="51">
        <v>0</v>
      </c>
      <c r="H66" s="51"/>
      <c r="I66" s="51"/>
      <c r="J66" s="51">
        <v>0</v>
      </c>
      <c r="K66" s="51">
        <v>0</v>
      </c>
      <c r="L66" s="51">
        <v>0</v>
      </c>
      <c r="M66" s="51">
        <v>0</v>
      </c>
      <c r="N66" s="51">
        <v>0</v>
      </c>
      <c r="O66" s="51">
        <v>0</v>
      </c>
      <c r="P66" s="51">
        <v>0</v>
      </c>
      <c r="Q66" s="51">
        <v>0</v>
      </c>
      <c r="R66" s="51">
        <v>0</v>
      </c>
      <c r="S66" s="51">
        <v>0</v>
      </c>
      <c r="T66" s="51">
        <v>0</v>
      </c>
      <c r="U66" s="51">
        <v>0</v>
      </c>
      <c r="V66" s="51">
        <v>0</v>
      </c>
      <c r="W66" s="51">
        <v>0</v>
      </c>
      <c r="X66" s="51">
        <v>0</v>
      </c>
      <c r="Y66" s="51">
        <v>0</v>
      </c>
      <c r="Z66" s="51">
        <v>0</v>
      </c>
      <c r="AA66" s="51">
        <v>0</v>
      </c>
      <c r="AB66" s="51">
        <v>0</v>
      </c>
      <c r="AC66" s="51">
        <v>0</v>
      </c>
      <c r="AD66" s="51">
        <v>0</v>
      </c>
      <c r="AE66" s="51">
        <v>0</v>
      </c>
      <c r="AF66" s="51">
        <v>0</v>
      </c>
      <c r="AG66" s="202"/>
    </row>
    <row r="67" spans="2:33" ht="12.2" customHeight="1" x14ac:dyDescent="0.2">
      <c r="B67" s="48" t="s">
        <v>215</v>
      </c>
      <c r="C67" s="49" t="s">
        <v>216</v>
      </c>
      <c r="D67" s="50" t="s">
        <v>169</v>
      </c>
      <c r="E67" s="51">
        <v>0</v>
      </c>
      <c r="F67" s="51"/>
      <c r="G67" s="51">
        <v>1.1368683772161603E-13</v>
      </c>
      <c r="H67" s="51"/>
      <c r="I67" s="51"/>
      <c r="J67" s="51">
        <v>0</v>
      </c>
      <c r="K67" s="51">
        <v>0</v>
      </c>
      <c r="L67" s="51">
        <v>0</v>
      </c>
      <c r="M67" s="51">
        <v>0</v>
      </c>
      <c r="N67" s="51">
        <v>0</v>
      </c>
      <c r="O67" s="51">
        <v>0</v>
      </c>
      <c r="P67" s="51">
        <v>0</v>
      </c>
      <c r="Q67" s="51">
        <v>0</v>
      </c>
      <c r="R67" s="51">
        <v>0</v>
      </c>
      <c r="S67" s="51">
        <v>0</v>
      </c>
      <c r="T67" s="51">
        <v>0</v>
      </c>
      <c r="U67" s="51">
        <v>0</v>
      </c>
      <c r="V67" s="51">
        <v>0</v>
      </c>
      <c r="W67" s="51">
        <v>0</v>
      </c>
      <c r="X67" s="51">
        <v>0</v>
      </c>
      <c r="Y67" s="51">
        <v>0</v>
      </c>
      <c r="Z67" s="51">
        <v>0</v>
      </c>
      <c r="AA67" s="51">
        <v>0</v>
      </c>
      <c r="AB67" s="51">
        <v>0</v>
      </c>
      <c r="AC67" s="51">
        <v>0</v>
      </c>
      <c r="AD67" s="51">
        <v>0</v>
      </c>
      <c r="AE67" s="51">
        <v>0</v>
      </c>
      <c r="AF67" s="51">
        <v>1.1368683772161603E-13</v>
      </c>
      <c r="AG67" s="202"/>
    </row>
    <row r="68" spans="2:33" ht="12.2" customHeight="1" x14ac:dyDescent="0.2">
      <c r="B68" s="48" t="s">
        <v>217</v>
      </c>
      <c r="C68" s="49" t="s">
        <v>218</v>
      </c>
      <c r="D68" s="50" t="s">
        <v>169</v>
      </c>
      <c r="E68" s="51">
        <v>0</v>
      </c>
      <c r="F68" s="51"/>
      <c r="G68" s="51">
        <v>0</v>
      </c>
      <c r="H68" s="51"/>
      <c r="I68" s="51"/>
      <c r="J68" s="51">
        <v>0</v>
      </c>
      <c r="K68" s="51">
        <v>0</v>
      </c>
      <c r="L68" s="51">
        <v>0</v>
      </c>
      <c r="M68" s="51">
        <v>0</v>
      </c>
      <c r="N68" s="51">
        <v>0</v>
      </c>
      <c r="O68" s="51">
        <v>0</v>
      </c>
      <c r="P68" s="51">
        <v>0</v>
      </c>
      <c r="Q68" s="51">
        <v>0</v>
      </c>
      <c r="R68" s="51">
        <v>0</v>
      </c>
      <c r="S68" s="51">
        <v>0</v>
      </c>
      <c r="T68" s="51">
        <v>0</v>
      </c>
      <c r="U68" s="51">
        <v>0</v>
      </c>
      <c r="V68" s="51">
        <v>0</v>
      </c>
      <c r="W68" s="51">
        <v>0</v>
      </c>
      <c r="X68" s="51">
        <v>0</v>
      </c>
      <c r="Y68" s="51">
        <v>0</v>
      </c>
      <c r="Z68" s="51">
        <v>0</v>
      </c>
      <c r="AA68" s="51">
        <v>0</v>
      </c>
      <c r="AB68" s="51">
        <v>0</v>
      </c>
      <c r="AC68" s="51">
        <v>0</v>
      </c>
      <c r="AD68" s="51">
        <v>0</v>
      </c>
      <c r="AE68" s="51">
        <v>0</v>
      </c>
      <c r="AF68" s="51">
        <v>0</v>
      </c>
      <c r="AG68" s="202"/>
    </row>
    <row r="69" spans="2:33" ht="12.2" customHeight="1" x14ac:dyDescent="0.2">
      <c r="B69" s="48" t="s">
        <v>219</v>
      </c>
      <c r="C69" s="49" t="s">
        <v>220</v>
      </c>
      <c r="D69" s="50" t="s">
        <v>169</v>
      </c>
      <c r="E69" s="51">
        <v>0</v>
      </c>
      <c r="F69" s="51"/>
      <c r="G69" s="51">
        <v>0</v>
      </c>
      <c r="H69" s="51"/>
      <c r="I69" s="51"/>
      <c r="J69" s="51">
        <v>0</v>
      </c>
      <c r="K69" s="51">
        <v>0</v>
      </c>
      <c r="L69" s="51">
        <v>0</v>
      </c>
      <c r="M69" s="51">
        <v>0</v>
      </c>
      <c r="N69" s="51">
        <v>0</v>
      </c>
      <c r="O69" s="51">
        <v>0</v>
      </c>
      <c r="P69" s="51">
        <v>0</v>
      </c>
      <c r="Q69" s="51">
        <v>0</v>
      </c>
      <c r="R69" s="51">
        <v>0</v>
      </c>
      <c r="S69" s="51">
        <v>0</v>
      </c>
      <c r="T69" s="51">
        <v>0</v>
      </c>
      <c r="U69" s="51">
        <v>0</v>
      </c>
      <c r="V69" s="51">
        <v>0</v>
      </c>
      <c r="W69" s="51">
        <v>0</v>
      </c>
      <c r="X69" s="51">
        <v>0</v>
      </c>
      <c r="Y69" s="51">
        <v>0</v>
      </c>
      <c r="Z69" s="51">
        <v>0</v>
      </c>
      <c r="AA69" s="51">
        <v>0</v>
      </c>
      <c r="AB69" s="51">
        <v>0</v>
      </c>
      <c r="AC69" s="51">
        <v>0</v>
      </c>
      <c r="AD69" s="51">
        <v>0</v>
      </c>
      <c r="AE69" s="51">
        <v>0</v>
      </c>
      <c r="AF69" s="51">
        <v>0</v>
      </c>
      <c r="AG69" s="202"/>
    </row>
    <row r="70" spans="2:33" ht="12.2" customHeight="1" x14ac:dyDescent="0.2">
      <c r="B70" s="48" t="s">
        <v>221</v>
      </c>
      <c r="C70" s="54" t="s">
        <v>222</v>
      </c>
      <c r="D70" s="50" t="s">
        <v>169</v>
      </c>
      <c r="E70" s="51">
        <v>0</v>
      </c>
      <c r="F70" s="51"/>
      <c r="G70" s="51">
        <v>0</v>
      </c>
      <c r="H70" s="51"/>
      <c r="I70" s="51"/>
      <c r="J70" s="51">
        <v>0</v>
      </c>
      <c r="K70" s="51">
        <v>0</v>
      </c>
      <c r="L70" s="51">
        <v>0</v>
      </c>
      <c r="M70" s="51">
        <v>0</v>
      </c>
      <c r="N70" s="51">
        <v>0</v>
      </c>
      <c r="O70" s="51">
        <v>0</v>
      </c>
      <c r="P70" s="51">
        <v>0</v>
      </c>
      <c r="Q70" s="51">
        <v>0</v>
      </c>
      <c r="R70" s="51">
        <v>0</v>
      </c>
      <c r="S70" s="51">
        <v>0</v>
      </c>
      <c r="T70" s="51">
        <v>0</v>
      </c>
      <c r="U70" s="51">
        <v>0</v>
      </c>
      <c r="V70" s="51">
        <v>0</v>
      </c>
      <c r="W70" s="51">
        <v>0</v>
      </c>
      <c r="X70" s="51">
        <v>0</v>
      </c>
      <c r="Y70" s="51">
        <v>0</v>
      </c>
      <c r="Z70" s="51">
        <v>0</v>
      </c>
      <c r="AA70" s="51">
        <v>0</v>
      </c>
      <c r="AB70" s="51">
        <v>0</v>
      </c>
      <c r="AC70" s="51">
        <v>0</v>
      </c>
      <c r="AD70" s="51">
        <v>0</v>
      </c>
      <c r="AE70" s="51">
        <v>0</v>
      </c>
      <c r="AF70" s="51">
        <v>0</v>
      </c>
      <c r="AG70" s="202"/>
    </row>
    <row r="71" spans="2:33" ht="12.2" customHeight="1" x14ac:dyDescent="0.2">
      <c r="B71" s="48" t="s">
        <v>223</v>
      </c>
      <c r="C71" s="54" t="s">
        <v>224</v>
      </c>
      <c r="D71" s="50" t="s">
        <v>169</v>
      </c>
      <c r="E71" s="51">
        <v>0</v>
      </c>
      <c r="F71" s="51"/>
      <c r="G71" s="51">
        <v>0</v>
      </c>
      <c r="H71" s="51"/>
      <c r="I71" s="51"/>
      <c r="J71" s="51">
        <v>0</v>
      </c>
      <c r="K71" s="51">
        <v>0</v>
      </c>
      <c r="L71" s="51">
        <v>0</v>
      </c>
      <c r="M71" s="51">
        <v>0</v>
      </c>
      <c r="N71" s="51">
        <v>0</v>
      </c>
      <c r="O71" s="51">
        <v>0</v>
      </c>
      <c r="P71" s="51">
        <v>0</v>
      </c>
      <c r="Q71" s="51">
        <v>0</v>
      </c>
      <c r="R71" s="51">
        <v>0</v>
      </c>
      <c r="S71" s="51">
        <v>0</v>
      </c>
      <c r="T71" s="51">
        <v>0</v>
      </c>
      <c r="U71" s="51">
        <v>0</v>
      </c>
      <c r="V71" s="51">
        <v>0</v>
      </c>
      <c r="W71" s="51">
        <v>0</v>
      </c>
      <c r="X71" s="51">
        <v>0</v>
      </c>
      <c r="Y71" s="51">
        <v>0</v>
      </c>
      <c r="Z71" s="51">
        <v>0</v>
      </c>
      <c r="AA71" s="51">
        <v>0</v>
      </c>
      <c r="AB71" s="51">
        <v>0</v>
      </c>
      <c r="AC71" s="51">
        <v>0</v>
      </c>
      <c r="AD71" s="51">
        <v>0</v>
      </c>
      <c r="AE71" s="51">
        <v>0</v>
      </c>
      <c r="AF71" s="51">
        <v>0</v>
      </c>
      <c r="AG71" s="202"/>
    </row>
    <row r="72" spans="2:33" ht="12.2" customHeight="1" x14ac:dyDescent="0.2">
      <c r="B72" s="48" t="s">
        <v>225</v>
      </c>
      <c r="C72" s="54" t="s">
        <v>226</v>
      </c>
      <c r="D72" s="50" t="s">
        <v>169</v>
      </c>
      <c r="E72" s="51">
        <v>0</v>
      </c>
      <c r="F72" s="51"/>
      <c r="G72" s="51">
        <v>0</v>
      </c>
      <c r="H72" s="51"/>
      <c r="I72" s="51"/>
      <c r="J72" s="51">
        <v>0</v>
      </c>
      <c r="K72" s="51">
        <v>0</v>
      </c>
      <c r="L72" s="51">
        <v>0</v>
      </c>
      <c r="M72" s="51">
        <v>0</v>
      </c>
      <c r="N72" s="51">
        <v>0</v>
      </c>
      <c r="O72" s="51">
        <v>0</v>
      </c>
      <c r="P72" s="51">
        <v>0</v>
      </c>
      <c r="Q72" s="51">
        <v>0</v>
      </c>
      <c r="R72" s="51">
        <v>0</v>
      </c>
      <c r="S72" s="51">
        <v>0</v>
      </c>
      <c r="T72" s="51">
        <v>0</v>
      </c>
      <c r="U72" s="51">
        <v>0</v>
      </c>
      <c r="V72" s="51">
        <v>0</v>
      </c>
      <c r="W72" s="51">
        <v>0</v>
      </c>
      <c r="X72" s="51">
        <v>0</v>
      </c>
      <c r="Y72" s="51">
        <v>0</v>
      </c>
      <c r="Z72" s="51">
        <v>0</v>
      </c>
      <c r="AA72" s="51">
        <v>0</v>
      </c>
      <c r="AB72" s="51">
        <v>0</v>
      </c>
      <c r="AC72" s="51">
        <v>0</v>
      </c>
      <c r="AD72" s="51">
        <v>0</v>
      </c>
      <c r="AE72" s="51">
        <v>0</v>
      </c>
      <c r="AF72" s="51">
        <v>0</v>
      </c>
      <c r="AG72" s="202"/>
    </row>
    <row r="73" spans="2:33" ht="12.2" customHeight="1" x14ac:dyDescent="0.2">
      <c r="B73" s="42" t="s">
        <v>227</v>
      </c>
      <c r="C73" s="43" t="s">
        <v>228</v>
      </c>
      <c r="D73" s="56"/>
      <c r="E73" s="45">
        <v>0</v>
      </c>
      <c r="F73" s="45"/>
      <c r="G73" s="45"/>
      <c r="H73" s="45"/>
      <c r="I73" s="45"/>
      <c r="J73" s="45">
        <v>0</v>
      </c>
      <c r="K73" s="45">
        <v>0</v>
      </c>
      <c r="L73" s="45">
        <v>0</v>
      </c>
      <c r="M73" s="45">
        <v>0</v>
      </c>
      <c r="N73" s="45">
        <v>0</v>
      </c>
      <c r="O73" s="45">
        <v>0</v>
      </c>
      <c r="P73" s="45">
        <v>0</v>
      </c>
      <c r="Q73" s="45">
        <v>0</v>
      </c>
      <c r="R73" s="45">
        <v>0</v>
      </c>
      <c r="S73" s="45">
        <v>0</v>
      </c>
      <c r="T73" s="45">
        <v>0</v>
      </c>
      <c r="U73" s="45">
        <v>0</v>
      </c>
      <c r="V73" s="45">
        <v>0</v>
      </c>
      <c r="W73" s="45">
        <v>0</v>
      </c>
      <c r="X73" s="45">
        <v>0</v>
      </c>
      <c r="Y73" s="45">
        <v>0</v>
      </c>
      <c r="Z73" s="45">
        <v>0</v>
      </c>
      <c r="AA73" s="45">
        <v>0</v>
      </c>
      <c r="AB73" s="45">
        <v>0</v>
      </c>
      <c r="AC73" s="45">
        <v>0</v>
      </c>
      <c r="AD73" s="45">
        <v>0</v>
      </c>
      <c r="AE73" s="45">
        <v>0</v>
      </c>
      <c r="AF73" s="45">
        <v>0</v>
      </c>
      <c r="AG73" s="202"/>
    </row>
    <row r="74" spans="2:33" x14ac:dyDescent="0.2">
      <c r="B74" s="48" t="s">
        <v>229</v>
      </c>
      <c r="C74" s="49" t="s">
        <v>230</v>
      </c>
      <c r="D74" s="58" t="s">
        <v>584</v>
      </c>
      <c r="E74" s="51">
        <v>51161.5</v>
      </c>
      <c r="F74" s="51"/>
      <c r="G74" s="51"/>
      <c r="H74" s="51"/>
      <c r="I74" s="51"/>
      <c r="J74" s="51">
        <v>3806</v>
      </c>
      <c r="K74" s="51">
        <v>5362.21</v>
      </c>
      <c r="L74" s="51">
        <v>0</v>
      </c>
      <c r="M74" s="51">
        <v>0</v>
      </c>
      <c r="N74" s="51">
        <v>0</v>
      </c>
      <c r="O74" s="51">
        <v>0</v>
      </c>
      <c r="P74" s="51">
        <v>0</v>
      </c>
      <c r="Q74" s="51">
        <v>0</v>
      </c>
      <c r="R74" s="51">
        <v>0</v>
      </c>
      <c r="S74" s="51">
        <v>0</v>
      </c>
      <c r="T74" s="51">
        <v>0</v>
      </c>
      <c r="U74" s="51">
        <v>0</v>
      </c>
      <c r="V74" s="51">
        <v>0</v>
      </c>
      <c r="W74" s="51">
        <v>0</v>
      </c>
      <c r="X74" s="51">
        <v>0</v>
      </c>
      <c r="Y74" s="51">
        <v>0</v>
      </c>
      <c r="Z74" s="51">
        <v>0</v>
      </c>
      <c r="AA74" s="51">
        <v>0</v>
      </c>
      <c r="AB74" s="51">
        <v>0</v>
      </c>
      <c r="AC74" s="51">
        <v>0</v>
      </c>
      <c r="AD74" s="51">
        <v>0</v>
      </c>
      <c r="AE74" s="51">
        <v>0</v>
      </c>
      <c r="AF74" s="51">
        <v>60329.71</v>
      </c>
      <c r="AG74" s="202"/>
    </row>
    <row r="75" spans="2:33" ht="12.2" customHeight="1" x14ac:dyDescent="0.2">
      <c r="B75" s="48" t="s">
        <v>231</v>
      </c>
      <c r="C75" s="49" t="s">
        <v>232</v>
      </c>
      <c r="D75" s="50" t="s">
        <v>579</v>
      </c>
      <c r="E75" s="51">
        <v>0</v>
      </c>
      <c r="F75" s="51"/>
      <c r="G75" s="51"/>
      <c r="H75" s="51"/>
      <c r="I75" s="51"/>
      <c r="J75" s="51">
        <v>0</v>
      </c>
      <c r="K75" s="51">
        <v>1100</v>
      </c>
      <c r="L75" s="51">
        <v>0</v>
      </c>
      <c r="M75" s="51">
        <v>0</v>
      </c>
      <c r="N75" s="51">
        <v>0</v>
      </c>
      <c r="O75" s="51">
        <v>0</v>
      </c>
      <c r="P75" s="51">
        <v>0</v>
      </c>
      <c r="Q75" s="51">
        <v>0</v>
      </c>
      <c r="R75" s="51">
        <v>0</v>
      </c>
      <c r="S75" s="51">
        <v>0</v>
      </c>
      <c r="T75" s="51">
        <v>0</v>
      </c>
      <c r="U75" s="51">
        <v>0</v>
      </c>
      <c r="V75" s="51">
        <v>0</v>
      </c>
      <c r="W75" s="51">
        <v>0</v>
      </c>
      <c r="X75" s="51">
        <v>0</v>
      </c>
      <c r="Y75" s="51">
        <v>0</v>
      </c>
      <c r="Z75" s="51">
        <v>0</v>
      </c>
      <c r="AA75" s="51">
        <v>0</v>
      </c>
      <c r="AB75" s="51">
        <v>0</v>
      </c>
      <c r="AC75" s="51">
        <v>0</v>
      </c>
      <c r="AD75" s="51">
        <v>0</v>
      </c>
      <c r="AE75" s="51">
        <v>0</v>
      </c>
      <c r="AF75" s="51">
        <v>1100</v>
      </c>
      <c r="AG75" s="202"/>
    </row>
    <row r="76" spans="2:33" ht="12.2" customHeight="1" x14ac:dyDescent="0.2">
      <c r="B76" s="48" t="s">
        <v>233</v>
      </c>
      <c r="C76" s="49" t="s">
        <v>234</v>
      </c>
      <c r="D76" s="50" t="s">
        <v>579</v>
      </c>
      <c r="E76" s="51">
        <v>0</v>
      </c>
      <c r="F76" s="51"/>
      <c r="G76" s="51"/>
      <c r="H76" s="51"/>
      <c r="I76" s="51"/>
      <c r="J76" s="51">
        <v>0</v>
      </c>
      <c r="K76" s="51">
        <v>2416.6</v>
      </c>
      <c r="L76" s="51">
        <v>0</v>
      </c>
      <c r="M76" s="51">
        <v>0</v>
      </c>
      <c r="N76" s="51">
        <v>0</v>
      </c>
      <c r="O76" s="51">
        <v>0</v>
      </c>
      <c r="P76" s="51">
        <v>0</v>
      </c>
      <c r="Q76" s="51">
        <v>0</v>
      </c>
      <c r="R76" s="51">
        <v>0</v>
      </c>
      <c r="S76" s="51">
        <v>0</v>
      </c>
      <c r="T76" s="51">
        <v>0</v>
      </c>
      <c r="U76" s="51">
        <v>0</v>
      </c>
      <c r="V76" s="51">
        <v>0</v>
      </c>
      <c r="W76" s="51">
        <v>0</v>
      </c>
      <c r="X76" s="51">
        <v>0</v>
      </c>
      <c r="Y76" s="51">
        <v>0</v>
      </c>
      <c r="Z76" s="51">
        <v>0</v>
      </c>
      <c r="AA76" s="51">
        <v>0</v>
      </c>
      <c r="AB76" s="51">
        <v>0</v>
      </c>
      <c r="AC76" s="51">
        <v>0</v>
      </c>
      <c r="AD76" s="51">
        <v>0</v>
      </c>
      <c r="AE76" s="51">
        <v>0</v>
      </c>
      <c r="AF76" s="51">
        <v>2416.6</v>
      </c>
      <c r="AG76" s="202"/>
    </row>
    <row r="77" spans="2:33" ht="12.2" customHeight="1" x14ac:dyDescent="0.2">
      <c r="B77" s="48" t="s">
        <v>235</v>
      </c>
      <c r="C77" s="49" t="s">
        <v>236</v>
      </c>
      <c r="D77" s="50" t="s">
        <v>579</v>
      </c>
      <c r="E77" s="51">
        <v>0</v>
      </c>
      <c r="F77" s="51"/>
      <c r="G77" s="51"/>
      <c r="H77" s="51"/>
      <c r="I77" s="51"/>
      <c r="J77" s="51">
        <v>0</v>
      </c>
      <c r="K77" s="51">
        <v>0</v>
      </c>
      <c r="L77" s="51">
        <v>0</v>
      </c>
      <c r="M77" s="51">
        <v>0</v>
      </c>
      <c r="N77" s="51">
        <v>0</v>
      </c>
      <c r="O77" s="51">
        <v>0</v>
      </c>
      <c r="P77" s="51">
        <v>0</v>
      </c>
      <c r="Q77" s="51">
        <v>0</v>
      </c>
      <c r="R77" s="51">
        <v>0</v>
      </c>
      <c r="S77" s="51">
        <v>0</v>
      </c>
      <c r="T77" s="51">
        <v>0</v>
      </c>
      <c r="U77" s="51">
        <v>0</v>
      </c>
      <c r="V77" s="51">
        <v>0</v>
      </c>
      <c r="W77" s="51">
        <v>0</v>
      </c>
      <c r="X77" s="51">
        <v>0</v>
      </c>
      <c r="Y77" s="51">
        <v>0</v>
      </c>
      <c r="Z77" s="51">
        <v>0</v>
      </c>
      <c r="AA77" s="51">
        <v>0</v>
      </c>
      <c r="AB77" s="51">
        <v>0</v>
      </c>
      <c r="AC77" s="51">
        <v>0</v>
      </c>
      <c r="AD77" s="51">
        <v>0</v>
      </c>
      <c r="AE77" s="51">
        <v>0</v>
      </c>
      <c r="AF77" s="51">
        <v>0</v>
      </c>
      <c r="AG77" s="202"/>
    </row>
    <row r="78" spans="2:33" ht="12.2" customHeight="1" x14ac:dyDescent="0.2">
      <c r="B78" s="48" t="s">
        <v>237</v>
      </c>
      <c r="C78" s="49" t="s">
        <v>238</v>
      </c>
      <c r="D78" s="58" t="s">
        <v>585</v>
      </c>
      <c r="E78" s="51">
        <v>0</v>
      </c>
      <c r="F78" s="51"/>
      <c r="G78" s="51"/>
      <c r="H78" s="51"/>
      <c r="I78" s="51"/>
      <c r="J78" s="51">
        <v>0</v>
      </c>
      <c r="K78" s="51">
        <v>0</v>
      </c>
      <c r="L78" s="51">
        <v>0</v>
      </c>
      <c r="M78" s="51">
        <v>0</v>
      </c>
      <c r="N78" s="51">
        <v>0</v>
      </c>
      <c r="O78" s="51">
        <v>0</v>
      </c>
      <c r="P78" s="51">
        <v>0</v>
      </c>
      <c r="Q78" s="51">
        <v>0</v>
      </c>
      <c r="R78" s="51">
        <v>0</v>
      </c>
      <c r="S78" s="51">
        <v>0</v>
      </c>
      <c r="T78" s="51">
        <v>0</v>
      </c>
      <c r="U78" s="51">
        <v>0</v>
      </c>
      <c r="V78" s="51">
        <v>0</v>
      </c>
      <c r="W78" s="51">
        <v>0</v>
      </c>
      <c r="X78" s="51">
        <v>0</v>
      </c>
      <c r="Y78" s="51">
        <v>0</v>
      </c>
      <c r="Z78" s="51">
        <v>0</v>
      </c>
      <c r="AA78" s="51">
        <v>0</v>
      </c>
      <c r="AB78" s="51">
        <v>0</v>
      </c>
      <c r="AC78" s="51">
        <v>0</v>
      </c>
      <c r="AD78" s="51">
        <v>0</v>
      </c>
      <c r="AE78" s="51">
        <v>0</v>
      </c>
      <c r="AF78" s="51">
        <v>0</v>
      </c>
      <c r="AG78" s="202"/>
    </row>
    <row r="79" spans="2:33" ht="12.2" customHeight="1" x14ac:dyDescent="0.2">
      <c r="B79" s="48" t="s">
        <v>239</v>
      </c>
      <c r="C79" s="54" t="s">
        <v>240</v>
      </c>
      <c r="D79" s="50" t="s">
        <v>586</v>
      </c>
      <c r="E79" s="51">
        <v>12547.25</v>
      </c>
      <c r="F79" s="51"/>
      <c r="G79" s="51"/>
      <c r="H79" s="51"/>
      <c r="I79" s="51"/>
      <c r="J79" s="51">
        <v>0</v>
      </c>
      <c r="K79" s="51">
        <v>0</v>
      </c>
      <c r="L79" s="51">
        <v>0</v>
      </c>
      <c r="M79" s="51">
        <v>0</v>
      </c>
      <c r="N79" s="51">
        <v>0</v>
      </c>
      <c r="O79" s="51">
        <v>-5685.42</v>
      </c>
      <c r="P79" s="51">
        <v>0</v>
      </c>
      <c r="Q79" s="51">
        <v>0</v>
      </c>
      <c r="R79" s="51">
        <v>0</v>
      </c>
      <c r="S79" s="51">
        <v>0</v>
      </c>
      <c r="T79" s="51">
        <v>0</v>
      </c>
      <c r="U79" s="51">
        <v>0</v>
      </c>
      <c r="V79" s="51">
        <v>0</v>
      </c>
      <c r="W79" s="51">
        <v>0</v>
      </c>
      <c r="X79" s="51">
        <v>0</v>
      </c>
      <c r="Y79" s="51">
        <v>0</v>
      </c>
      <c r="Z79" s="51">
        <v>0</v>
      </c>
      <c r="AA79" s="51">
        <v>0</v>
      </c>
      <c r="AB79" s="51">
        <v>0</v>
      </c>
      <c r="AC79" s="51">
        <v>0</v>
      </c>
      <c r="AD79" s="51">
        <v>0</v>
      </c>
      <c r="AE79" s="51">
        <v>0</v>
      </c>
      <c r="AF79" s="51">
        <v>6861.83</v>
      </c>
      <c r="AG79" s="202"/>
    </row>
    <row r="80" spans="2:33" ht="12.2" customHeight="1" x14ac:dyDescent="0.2">
      <c r="B80" s="48" t="s">
        <v>241</v>
      </c>
      <c r="C80" s="54" t="s">
        <v>242</v>
      </c>
      <c r="D80" s="50" t="s">
        <v>579</v>
      </c>
      <c r="E80" s="51">
        <v>0</v>
      </c>
      <c r="F80" s="51"/>
      <c r="G80" s="51"/>
      <c r="H80" s="51"/>
      <c r="I80" s="51"/>
      <c r="J80" s="51">
        <v>0</v>
      </c>
      <c r="K80" s="51">
        <v>0</v>
      </c>
      <c r="L80" s="51">
        <v>0</v>
      </c>
      <c r="M80" s="51">
        <v>0</v>
      </c>
      <c r="N80" s="51">
        <v>0</v>
      </c>
      <c r="O80" s="51">
        <v>0</v>
      </c>
      <c r="P80" s="51">
        <v>0</v>
      </c>
      <c r="Q80" s="51">
        <v>0</v>
      </c>
      <c r="R80" s="51">
        <v>0</v>
      </c>
      <c r="S80" s="51">
        <v>0</v>
      </c>
      <c r="T80" s="51">
        <v>0</v>
      </c>
      <c r="U80" s="51">
        <v>0</v>
      </c>
      <c r="V80" s="51">
        <v>0</v>
      </c>
      <c r="W80" s="51">
        <v>0</v>
      </c>
      <c r="X80" s="51">
        <v>0</v>
      </c>
      <c r="Y80" s="51">
        <v>0</v>
      </c>
      <c r="Z80" s="51">
        <v>0</v>
      </c>
      <c r="AA80" s="51">
        <v>0</v>
      </c>
      <c r="AB80" s="51">
        <v>0</v>
      </c>
      <c r="AC80" s="51">
        <v>0</v>
      </c>
      <c r="AD80" s="51">
        <v>0</v>
      </c>
      <c r="AE80" s="51">
        <v>0</v>
      </c>
      <c r="AF80" s="51">
        <v>0</v>
      </c>
      <c r="AG80" s="202"/>
    </row>
    <row r="81" spans="2:33" ht="12.2" customHeight="1" x14ac:dyDescent="0.2">
      <c r="B81" s="48" t="s">
        <v>243</v>
      </c>
      <c r="C81" s="54" t="s">
        <v>244</v>
      </c>
      <c r="D81" s="50" t="s">
        <v>587</v>
      </c>
      <c r="E81" s="51">
        <v>6400.51</v>
      </c>
      <c r="F81" s="51"/>
      <c r="G81" s="51"/>
      <c r="H81" s="51"/>
      <c r="I81" s="51"/>
      <c r="J81" s="51">
        <v>0</v>
      </c>
      <c r="K81" s="51">
        <v>0</v>
      </c>
      <c r="L81" s="51">
        <v>0</v>
      </c>
      <c r="M81" s="51">
        <v>0</v>
      </c>
      <c r="N81" s="51">
        <v>0</v>
      </c>
      <c r="O81" s="51">
        <v>0</v>
      </c>
      <c r="P81" s="51">
        <v>0</v>
      </c>
      <c r="Q81" s="51">
        <v>-460.13000000000011</v>
      </c>
      <c r="R81" s="51">
        <v>0</v>
      </c>
      <c r="S81" s="51">
        <v>0</v>
      </c>
      <c r="T81" s="51">
        <v>0</v>
      </c>
      <c r="U81" s="51">
        <v>0</v>
      </c>
      <c r="V81" s="51">
        <v>0</v>
      </c>
      <c r="W81" s="51">
        <v>0</v>
      </c>
      <c r="X81" s="51">
        <v>0</v>
      </c>
      <c r="Y81" s="51">
        <v>0</v>
      </c>
      <c r="Z81" s="51">
        <v>0</v>
      </c>
      <c r="AA81" s="51">
        <v>0</v>
      </c>
      <c r="AB81" s="51">
        <v>0</v>
      </c>
      <c r="AC81" s="51">
        <v>0</v>
      </c>
      <c r="AD81" s="51">
        <v>0</v>
      </c>
      <c r="AE81" s="51">
        <v>0</v>
      </c>
      <c r="AF81" s="51">
        <v>5940.38</v>
      </c>
      <c r="AG81" s="202"/>
    </row>
    <row r="82" spans="2:33" ht="12.2" customHeight="1" x14ac:dyDescent="0.2">
      <c r="B82" s="48" t="s">
        <v>245</v>
      </c>
      <c r="C82" s="54" t="s">
        <v>246</v>
      </c>
      <c r="D82" s="50" t="s">
        <v>579</v>
      </c>
      <c r="E82" s="51">
        <v>0</v>
      </c>
      <c r="F82" s="51"/>
      <c r="G82" s="51"/>
      <c r="H82" s="51"/>
      <c r="I82" s="51"/>
      <c r="J82" s="51">
        <v>0</v>
      </c>
      <c r="K82" s="51">
        <v>0</v>
      </c>
      <c r="L82" s="51">
        <v>0</v>
      </c>
      <c r="M82" s="51">
        <v>0</v>
      </c>
      <c r="N82" s="51">
        <v>0</v>
      </c>
      <c r="O82" s="51">
        <v>0</v>
      </c>
      <c r="P82" s="51">
        <v>0</v>
      </c>
      <c r="Q82" s="51">
        <v>0</v>
      </c>
      <c r="R82" s="51">
        <v>0</v>
      </c>
      <c r="S82" s="51">
        <v>0</v>
      </c>
      <c r="T82" s="51">
        <v>0</v>
      </c>
      <c r="U82" s="51">
        <v>0</v>
      </c>
      <c r="V82" s="51">
        <v>0</v>
      </c>
      <c r="W82" s="51">
        <v>0</v>
      </c>
      <c r="X82" s="51">
        <v>0</v>
      </c>
      <c r="Y82" s="51">
        <v>0</v>
      </c>
      <c r="Z82" s="51">
        <v>0</v>
      </c>
      <c r="AA82" s="51">
        <v>0</v>
      </c>
      <c r="AB82" s="51">
        <v>0</v>
      </c>
      <c r="AC82" s="51">
        <v>0</v>
      </c>
      <c r="AD82" s="51">
        <v>0</v>
      </c>
      <c r="AE82" s="51">
        <v>0</v>
      </c>
      <c r="AF82" s="51">
        <v>0</v>
      </c>
      <c r="AG82" s="202"/>
    </row>
    <row r="83" spans="2:33" ht="12.2" customHeight="1" x14ac:dyDescent="0.2">
      <c r="B83" s="48" t="s">
        <v>247</v>
      </c>
      <c r="C83" s="54" t="s">
        <v>248</v>
      </c>
      <c r="D83" s="50" t="s">
        <v>588</v>
      </c>
      <c r="E83" s="51">
        <v>7920.49</v>
      </c>
      <c r="F83" s="51"/>
      <c r="G83" s="51"/>
      <c r="H83" s="51"/>
      <c r="I83" s="51"/>
      <c r="J83" s="51">
        <v>0</v>
      </c>
      <c r="K83" s="51">
        <v>0</v>
      </c>
      <c r="L83" s="51">
        <v>0</v>
      </c>
      <c r="M83" s="51">
        <v>0</v>
      </c>
      <c r="N83" s="51">
        <v>-7059</v>
      </c>
      <c r="O83" s="51">
        <v>0</v>
      </c>
      <c r="P83" s="51">
        <v>-96.57</v>
      </c>
      <c r="Q83" s="51">
        <v>0</v>
      </c>
      <c r="R83" s="51">
        <v>0</v>
      </c>
      <c r="S83" s="51">
        <v>0</v>
      </c>
      <c r="T83" s="51">
        <v>0</v>
      </c>
      <c r="U83" s="51">
        <v>0</v>
      </c>
      <c r="V83" s="51">
        <v>0</v>
      </c>
      <c r="W83" s="51">
        <v>0</v>
      </c>
      <c r="X83" s="51">
        <v>0</v>
      </c>
      <c r="Y83" s="51">
        <v>0</v>
      </c>
      <c r="Z83" s="51">
        <v>0</v>
      </c>
      <c r="AA83" s="51">
        <v>0</v>
      </c>
      <c r="AB83" s="51">
        <v>0</v>
      </c>
      <c r="AC83" s="51">
        <v>0</v>
      </c>
      <c r="AD83" s="51">
        <v>0</v>
      </c>
      <c r="AE83" s="51">
        <v>0</v>
      </c>
      <c r="AF83" s="51">
        <v>764.91999999999985</v>
      </c>
      <c r="AG83" s="202"/>
    </row>
    <row r="84" spans="2:33" ht="12.2" customHeight="1" x14ac:dyDescent="0.2">
      <c r="B84" s="48" t="s">
        <v>249</v>
      </c>
      <c r="C84" s="54" t="s">
        <v>250</v>
      </c>
      <c r="D84" s="50" t="s">
        <v>579</v>
      </c>
      <c r="E84" s="51">
        <v>0</v>
      </c>
      <c r="F84" s="51"/>
      <c r="G84" s="51"/>
      <c r="H84" s="51"/>
      <c r="I84" s="51"/>
      <c r="J84" s="51">
        <v>0</v>
      </c>
      <c r="K84" s="51">
        <v>0</v>
      </c>
      <c r="L84" s="51">
        <v>0</v>
      </c>
      <c r="M84" s="51">
        <v>0</v>
      </c>
      <c r="N84" s="51">
        <v>0</v>
      </c>
      <c r="O84" s="51">
        <v>0</v>
      </c>
      <c r="P84" s="51">
        <v>0</v>
      </c>
      <c r="Q84" s="51">
        <v>0</v>
      </c>
      <c r="R84" s="51">
        <v>0</v>
      </c>
      <c r="S84" s="51">
        <v>0</v>
      </c>
      <c r="T84" s="51">
        <v>0</v>
      </c>
      <c r="U84" s="51">
        <v>0</v>
      </c>
      <c r="V84" s="51">
        <v>0</v>
      </c>
      <c r="W84" s="51">
        <v>0</v>
      </c>
      <c r="X84" s="51">
        <v>0</v>
      </c>
      <c r="Y84" s="51">
        <v>0</v>
      </c>
      <c r="Z84" s="51">
        <v>0</v>
      </c>
      <c r="AA84" s="51">
        <v>0</v>
      </c>
      <c r="AB84" s="51">
        <v>0</v>
      </c>
      <c r="AC84" s="51">
        <v>0</v>
      </c>
      <c r="AD84" s="51">
        <v>0</v>
      </c>
      <c r="AE84" s="51">
        <v>0</v>
      </c>
      <c r="AF84" s="51">
        <v>0</v>
      </c>
      <c r="AG84" s="202"/>
    </row>
    <row r="85" spans="2:33" ht="12.2" customHeight="1" x14ac:dyDescent="0.2">
      <c r="B85" s="48" t="s">
        <v>251</v>
      </c>
      <c r="C85" s="54" t="s">
        <v>252</v>
      </c>
      <c r="D85" s="50" t="s">
        <v>579</v>
      </c>
      <c r="E85" s="51">
        <v>0</v>
      </c>
      <c r="F85" s="51"/>
      <c r="G85" s="51"/>
      <c r="H85" s="51"/>
      <c r="I85" s="51"/>
      <c r="J85" s="51">
        <v>0</v>
      </c>
      <c r="K85" s="51">
        <v>0</v>
      </c>
      <c r="L85" s="51">
        <v>0</v>
      </c>
      <c r="M85" s="51">
        <v>0</v>
      </c>
      <c r="N85" s="51">
        <v>0</v>
      </c>
      <c r="O85" s="51">
        <v>0</v>
      </c>
      <c r="P85" s="51">
        <v>0</v>
      </c>
      <c r="Q85" s="51">
        <v>0</v>
      </c>
      <c r="R85" s="51">
        <v>0</v>
      </c>
      <c r="S85" s="51">
        <v>0</v>
      </c>
      <c r="T85" s="51">
        <v>0</v>
      </c>
      <c r="U85" s="51">
        <v>0</v>
      </c>
      <c r="V85" s="51">
        <v>0</v>
      </c>
      <c r="W85" s="51">
        <v>0</v>
      </c>
      <c r="X85" s="51">
        <v>0</v>
      </c>
      <c r="Y85" s="51">
        <v>0</v>
      </c>
      <c r="Z85" s="51">
        <v>0</v>
      </c>
      <c r="AA85" s="51">
        <v>0</v>
      </c>
      <c r="AB85" s="51">
        <v>0</v>
      </c>
      <c r="AC85" s="51">
        <v>0</v>
      </c>
      <c r="AD85" s="51">
        <v>0</v>
      </c>
      <c r="AE85" s="51">
        <v>0</v>
      </c>
      <c r="AF85" s="51">
        <v>0</v>
      </c>
      <c r="AG85" s="202"/>
    </row>
    <row r="86" spans="2:33" ht="12.2" customHeight="1" x14ac:dyDescent="0.2">
      <c r="B86" s="48" t="s">
        <v>253</v>
      </c>
      <c r="C86" s="54" t="s">
        <v>254</v>
      </c>
      <c r="D86" s="50" t="s">
        <v>579</v>
      </c>
      <c r="E86" s="51">
        <v>0</v>
      </c>
      <c r="F86" s="51"/>
      <c r="G86" s="51"/>
      <c r="H86" s="51"/>
      <c r="I86" s="51"/>
      <c r="J86" s="51">
        <v>0</v>
      </c>
      <c r="K86" s="51">
        <v>0</v>
      </c>
      <c r="L86" s="51">
        <v>0</v>
      </c>
      <c r="M86" s="51">
        <v>0</v>
      </c>
      <c r="N86" s="51">
        <v>0</v>
      </c>
      <c r="O86" s="51">
        <v>0</v>
      </c>
      <c r="P86" s="51">
        <v>0</v>
      </c>
      <c r="Q86" s="51">
        <v>0</v>
      </c>
      <c r="R86" s="51">
        <v>0</v>
      </c>
      <c r="S86" s="51">
        <v>0</v>
      </c>
      <c r="T86" s="51">
        <v>0</v>
      </c>
      <c r="U86" s="51">
        <v>0</v>
      </c>
      <c r="V86" s="51">
        <v>0</v>
      </c>
      <c r="W86" s="51">
        <v>0</v>
      </c>
      <c r="X86" s="51">
        <v>0</v>
      </c>
      <c r="Y86" s="51">
        <v>0</v>
      </c>
      <c r="Z86" s="51">
        <v>0</v>
      </c>
      <c r="AA86" s="51">
        <v>0</v>
      </c>
      <c r="AB86" s="51">
        <v>0</v>
      </c>
      <c r="AC86" s="51">
        <v>0</v>
      </c>
      <c r="AD86" s="51">
        <v>0</v>
      </c>
      <c r="AE86" s="51">
        <v>0</v>
      </c>
      <c r="AF86" s="51">
        <v>0</v>
      </c>
      <c r="AG86" s="202"/>
    </row>
    <row r="87" spans="2:33" ht="12.2" customHeight="1" x14ac:dyDescent="0.2">
      <c r="B87" s="48" t="s">
        <v>255</v>
      </c>
      <c r="C87" s="54" t="s">
        <v>256</v>
      </c>
      <c r="D87" s="50" t="s">
        <v>579</v>
      </c>
      <c r="E87" s="51">
        <v>0</v>
      </c>
      <c r="F87" s="51"/>
      <c r="G87" s="51"/>
      <c r="H87" s="51"/>
      <c r="I87" s="51"/>
      <c r="J87" s="51">
        <v>14079.4</v>
      </c>
      <c r="K87" s="51">
        <v>0</v>
      </c>
      <c r="L87" s="51">
        <v>0</v>
      </c>
      <c r="M87" s="51">
        <v>0</v>
      </c>
      <c r="N87" s="51">
        <v>0</v>
      </c>
      <c r="O87" s="51">
        <v>0</v>
      </c>
      <c r="P87" s="51">
        <v>0</v>
      </c>
      <c r="Q87" s="51">
        <v>0</v>
      </c>
      <c r="R87" s="51">
        <v>0</v>
      </c>
      <c r="S87" s="51">
        <v>0</v>
      </c>
      <c r="T87" s="51">
        <v>0</v>
      </c>
      <c r="U87" s="51">
        <v>0</v>
      </c>
      <c r="V87" s="51">
        <v>0</v>
      </c>
      <c r="W87" s="51">
        <v>0</v>
      </c>
      <c r="X87" s="51">
        <v>0</v>
      </c>
      <c r="Y87" s="51">
        <v>0</v>
      </c>
      <c r="Z87" s="51">
        <v>0</v>
      </c>
      <c r="AA87" s="51">
        <v>0</v>
      </c>
      <c r="AB87" s="51">
        <v>0</v>
      </c>
      <c r="AC87" s="51">
        <v>0</v>
      </c>
      <c r="AD87" s="51">
        <v>0</v>
      </c>
      <c r="AE87" s="51">
        <v>0</v>
      </c>
      <c r="AF87" s="51">
        <v>14079.4</v>
      </c>
      <c r="AG87" s="202"/>
    </row>
    <row r="88" spans="2:33" ht="12.2" customHeight="1" x14ac:dyDescent="0.2">
      <c r="B88" s="48" t="s">
        <v>257</v>
      </c>
      <c r="C88" s="54" t="s">
        <v>258</v>
      </c>
      <c r="D88" s="50" t="s">
        <v>579</v>
      </c>
      <c r="E88" s="51">
        <v>0</v>
      </c>
      <c r="F88" s="51"/>
      <c r="G88" s="51"/>
      <c r="H88" s="51"/>
      <c r="I88" s="51"/>
      <c r="J88" s="51">
        <v>0</v>
      </c>
      <c r="K88" s="51">
        <v>0</v>
      </c>
      <c r="L88" s="51">
        <v>0</v>
      </c>
      <c r="M88" s="51">
        <v>0</v>
      </c>
      <c r="N88" s="51">
        <v>5565.67</v>
      </c>
      <c r="O88" s="51">
        <v>4355.18</v>
      </c>
      <c r="P88" s="51">
        <v>96.57</v>
      </c>
      <c r="Q88" s="51">
        <v>460.13</v>
      </c>
      <c r="R88" s="51">
        <v>0</v>
      </c>
      <c r="S88" s="51">
        <v>0</v>
      </c>
      <c r="T88" s="51">
        <v>0</v>
      </c>
      <c r="U88" s="51">
        <v>0</v>
      </c>
      <c r="V88" s="51">
        <v>0</v>
      </c>
      <c r="W88" s="51">
        <v>0</v>
      </c>
      <c r="X88" s="51">
        <v>0</v>
      </c>
      <c r="Y88" s="51">
        <v>0</v>
      </c>
      <c r="Z88" s="51">
        <v>0</v>
      </c>
      <c r="AA88" s="51">
        <v>0</v>
      </c>
      <c r="AB88" s="51">
        <v>0</v>
      </c>
      <c r="AC88" s="51">
        <v>0</v>
      </c>
      <c r="AD88" s="51">
        <v>0</v>
      </c>
      <c r="AE88" s="51">
        <v>0</v>
      </c>
      <c r="AF88" s="51">
        <v>10477.549999999999</v>
      </c>
      <c r="AG88" s="202"/>
    </row>
    <row r="89" spans="2:33" ht="12.2" customHeight="1" x14ac:dyDescent="0.2">
      <c r="B89" s="48" t="s">
        <v>259</v>
      </c>
      <c r="C89" s="54" t="s">
        <v>260</v>
      </c>
      <c r="D89" s="50" t="s">
        <v>579</v>
      </c>
      <c r="E89" s="51">
        <v>0</v>
      </c>
      <c r="F89" s="51"/>
      <c r="G89" s="51"/>
      <c r="H89" s="51"/>
      <c r="I89" s="51"/>
      <c r="J89" s="51">
        <v>9050.0300000000007</v>
      </c>
      <c r="K89" s="51">
        <v>956.14</v>
      </c>
      <c r="L89" s="51">
        <v>0</v>
      </c>
      <c r="M89" s="51">
        <v>0</v>
      </c>
      <c r="N89" s="51">
        <v>0</v>
      </c>
      <c r="O89" s="51">
        <v>0</v>
      </c>
      <c r="P89" s="51">
        <v>0</v>
      </c>
      <c r="Q89" s="51">
        <v>0</v>
      </c>
      <c r="R89" s="51">
        <v>0</v>
      </c>
      <c r="S89" s="51">
        <v>0</v>
      </c>
      <c r="T89" s="51">
        <v>0</v>
      </c>
      <c r="U89" s="51">
        <v>0</v>
      </c>
      <c r="V89" s="51">
        <v>0</v>
      </c>
      <c r="W89" s="51">
        <v>0</v>
      </c>
      <c r="X89" s="51">
        <v>0</v>
      </c>
      <c r="Y89" s="51">
        <v>0</v>
      </c>
      <c r="Z89" s="51">
        <v>0</v>
      </c>
      <c r="AA89" s="51">
        <v>0</v>
      </c>
      <c r="AB89" s="51">
        <v>0</v>
      </c>
      <c r="AC89" s="51">
        <v>0</v>
      </c>
      <c r="AD89" s="51">
        <v>0</v>
      </c>
      <c r="AE89" s="51">
        <v>0</v>
      </c>
      <c r="AF89" s="51">
        <v>10006.17</v>
      </c>
      <c r="AG89" s="202"/>
    </row>
    <row r="90" spans="2:33" ht="12.2" customHeight="1" x14ac:dyDescent="0.2">
      <c r="B90" s="48" t="s">
        <v>261</v>
      </c>
      <c r="C90" s="54" t="s">
        <v>262</v>
      </c>
      <c r="D90" s="50" t="s">
        <v>589</v>
      </c>
      <c r="E90" s="51">
        <v>663.84</v>
      </c>
      <c r="F90" s="51"/>
      <c r="G90" s="51"/>
      <c r="H90" s="51"/>
      <c r="I90" s="51"/>
      <c r="J90" s="51">
        <v>0</v>
      </c>
      <c r="K90" s="51">
        <v>219.6</v>
      </c>
      <c r="L90" s="51">
        <v>0</v>
      </c>
      <c r="M90" s="51">
        <v>0</v>
      </c>
      <c r="N90" s="51">
        <v>0</v>
      </c>
      <c r="O90" s="51">
        <v>0</v>
      </c>
      <c r="P90" s="51">
        <v>0</v>
      </c>
      <c r="Q90" s="51">
        <v>0</v>
      </c>
      <c r="R90" s="51">
        <v>-233.51999999999998</v>
      </c>
      <c r="S90" s="51">
        <v>0</v>
      </c>
      <c r="T90" s="51">
        <v>0</v>
      </c>
      <c r="U90" s="51">
        <v>5587.23</v>
      </c>
      <c r="V90" s="51">
        <v>0</v>
      </c>
      <c r="W90" s="51">
        <v>0</v>
      </c>
      <c r="X90" s="51">
        <v>0</v>
      </c>
      <c r="Y90" s="51">
        <v>0</v>
      </c>
      <c r="Z90" s="51">
        <v>0</v>
      </c>
      <c r="AA90" s="51">
        <v>0</v>
      </c>
      <c r="AB90" s="51">
        <v>0</v>
      </c>
      <c r="AC90" s="51">
        <v>0</v>
      </c>
      <c r="AD90" s="51">
        <v>0</v>
      </c>
      <c r="AE90" s="51">
        <v>0</v>
      </c>
      <c r="AF90" s="51">
        <v>6237.15</v>
      </c>
      <c r="AG90" s="202"/>
    </row>
    <row r="91" spans="2:33" ht="12.2" customHeight="1" x14ac:dyDescent="0.2">
      <c r="B91" s="48" t="s">
        <v>263</v>
      </c>
      <c r="C91" s="54" t="s">
        <v>264</v>
      </c>
      <c r="D91" s="50" t="s">
        <v>579</v>
      </c>
      <c r="E91" s="51">
        <v>0</v>
      </c>
      <c r="F91" s="51"/>
      <c r="G91" s="51"/>
      <c r="H91" s="51"/>
      <c r="I91" s="51"/>
      <c r="J91" s="51">
        <v>6054.75</v>
      </c>
      <c r="K91" s="51">
        <v>313.02999999999997</v>
      </c>
      <c r="L91" s="51">
        <v>0</v>
      </c>
      <c r="M91" s="51">
        <v>0</v>
      </c>
      <c r="N91" s="51">
        <v>0</v>
      </c>
      <c r="O91" s="51">
        <v>0</v>
      </c>
      <c r="P91" s="51">
        <v>0</v>
      </c>
      <c r="Q91" s="51">
        <v>0</v>
      </c>
      <c r="R91" s="51">
        <v>0</v>
      </c>
      <c r="S91" s="51">
        <v>0</v>
      </c>
      <c r="T91" s="51">
        <v>0</v>
      </c>
      <c r="U91" s="51">
        <v>0</v>
      </c>
      <c r="V91" s="51">
        <v>0</v>
      </c>
      <c r="W91" s="51">
        <v>0</v>
      </c>
      <c r="X91" s="51">
        <v>0</v>
      </c>
      <c r="Y91" s="51">
        <v>0</v>
      </c>
      <c r="Z91" s="51">
        <v>0</v>
      </c>
      <c r="AA91" s="51">
        <v>0</v>
      </c>
      <c r="AB91" s="51">
        <v>0</v>
      </c>
      <c r="AC91" s="51">
        <v>0</v>
      </c>
      <c r="AD91" s="51">
        <v>0</v>
      </c>
      <c r="AE91" s="51">
        <v>0</v>
      </c>
      <c r="AF91" s="51">
        <v>6367.78</v>
      </c>
      <c r="AG91" s="202"/>
    </row>
    <row r="92" spans="2:33" ht="12.2" customHeight="1" x14ac:dyDescent="0.2">
      <c r="B92" s="48" t="s">
        <v>265</v>
      </c>
      <c r="C92" s="54" t="s">
        <v>266</v>
      </c>
      <c r="D92" s="50" t="s">
        <v>590</v>
      </c>
      <c r="E92" s="51">
        <v>8806.77</v>
      </c>
      <c r="F92" s="51"/>
      <c r="G92" s="51"/>
      <c r="H92" s="51"/>
      <c r="I92" s="51"/>
      <c r="J92" s="51">
        <v>0</v>
      </c>
      <c r="K92" s="51">
        <v>0</v>
      </c>
      <c r="L92" s="51">
        <v>0</v>
      </c>
      <c r="M92" s="51">
        <v>0</v>
      </c>
      <c r="N92" s="51">
        <v>1493.33</v>
      </c>
      <c r="O92" s="51">
        <v>0</v>
      </c>
      <c r="P92" s="51">
        <v>0</v>
      </c>
      <c r="Q92" s="51">
        <v>0</v>
      </c>
      <c r="R92" s="51">
        <v>0</v>
      </c>
      <c r="S92" s="51">
        <v>0</v>
      </c>
      <c r="T92" s="51">
        <v>0</v>
      </c>
      <c r="U92" s="51">
        <v>0</v>
      </c>
      <c r="V92" s="51">
        <v>0</v>
      </c>
      <c r="W92" s="51">
        <v>0</v>
      </c>
      <c r="X92" s="51">
        <v>0</v>
      </c>
      <c r="Y92" s="51">
        <v>0</v>
      </c>
      <c r="Z92" s="51">
        <v>0</v>
      </c>
      <c r="AA92" s="51">
        <v>0</v>
      </c>
      <c r="AB92" s="51">
        <v>0</v>
      </c>
      <c r="AC92" s="51">
        <v>0</v>
      </c>
      <c r="AD92" s="51">
        <v>0</v>
      </c>
      <c r="AE92" s="51">
        <v>0</v>
      </c>
      <c r="AF92" s="51">
        <v>10300.1</v>
      </c>
      <c r="AG92" s="202"/>
    </row>
    <row r="93" spans="2:33" ht="12.2" customHeight="1" x14ac:dyDescent="0.2">
      <c r="B93" s="48" t="s">
        <v>267</v>
      </c>
      <c r="C93" s="54" t="s">
        <v>268</v>
      </c>
      <c r="D93" s="50" t="s">
        <v>579</v>
      </c>
      <c r="E93" s="51">
        <v>0</v>
      </c>
      <c r="F93" s="51"/>
      <c r="G93" s="51"/>
      <c r="H93" s="51"/>
      <c r="I93" s="51"/>
      <c r="J93" s="51">
        <v>0</v>
      </c>
      <c r="K93" s="51">
        <v>0</v>
      </c>
      <c r="L93" s="51">
        <v>0</v>
      </c>
      <c r="M93" s="51">
        <v>0</v>
      </c>
      <c r="N93" s="51">
        <v>0</v>
      </c>
      <c r="O93" s="51">
        <v>0</v>
      </c>
      <c r="P93" s="51">
        <v>0</v>
      </c>
      <c r="Q93" s="51">
        <v>0</v>
      </c>
      <c r="R93" s="51">
        <v>0</v>
      </c>
      <c r="S93" s="51">
        <v>0</v>
      </c>
      <c r="T93" s="51">
        <v>0</v>
      </c>
      <c r="U93" s="51">
        <v>0</v>
      </c>
      <c r="V93" s="51">
        <v>0</v>
      </c>
      <c r="W93" s="51">
        <v>0</v>
      </c>
      <c r="X93" s="51">
        <v>0</v>
      </c>
      <c r="Y93" s="51">
        <v>0</v>
      </c>
      <c r="Z93" s="51">
        <v>0</v>
      </c>
      <c r="AA93" s="51">
        <v>0</v>
      </c>
      <c r="AB93" s="51">
        <v>0</v>
      </c>
      <c r="AC93" s="51">
        <v>0</v>
      </c>
      <c r="AD93" s="51">
        <v>0</v>
      </c>
      <c r="AE93" s="51">
        <v>0</v>
      </c>
      <c r="AF93" s="51">
        <v>0</v>
      </c>
      <c r="AG93" s="202"/>
    </row>
    <row r="94" spans="2:33" ht="12.2" customHeight="1" x14ac:dyDescent="0.2">
      <c r="B94" s="48" t="s">
        <v>269</v>
      </c>
      <c r="C94" s="54" t="s">
        <v>270</v>
      </c>
      <c r="D94" s="50" t="s">
        <v>591</v>
      </c>
      <c r="E94" s="51">
        <v>6377.2</v>
      </c>
      <c r="F94" s="51"/>
      <c r="G94" s="51"/>
      <c r="H94" s="51"/>
      <c r="I94" s="51"/>
      <c r="J94" s="51">
        <v>0</v>
      </c>
      <c r="K94" s="51">
        <v>0</v>
      </c>
      <c r="L94" s="51">
        <v>0</v>
      </c>
      <c r="M94" s="51">
        <v>0</v>
      </c>
      <c r="N94" s="51">
        <v>0</v>
      </c>
      <c r="O94" s="51">
        <v>0</v>
      </c>
      <c r="P94" s="51">
        <v>0</v>
      </c>
      <c r="Q94" s="51">
        <v>0</v>
      </c>
      <c r="R94" s="51">
        <v>0</v>
      </c>
      <c r="S94" s="51">
        <v>0</v>
      </c>
      <c r="T94" s="51">
        <v>0</v>
      </c>
      <c r="U94" s="51">
        <v>0</v>
      </c>
      <c r="V94" s="51">
        <v>0</v>
      </c>
      <c r="W94" s="51">
        <v>0</v>
      </c>
      <c r="X94" s="51">
        <v>0</v>
      </c>
      <c r="Y94" s="51">
        <v>0</v>
      </c>
      <c r="Z94" s="51">
        <v>0</v>
      </c>
      <c r="AA94" s="51">
        <v>0</v>
      </c>
      <c r="AB94" s="51">
        <v>0</v>
      </c>
      <c r="AC94" s="51">
        <v>0</v>
      </c>
      <c r="AD94" s="51">
        <v>0</v>
      </c>
      <c r="AE94" s="51">
        <v>0</v>
      </c>
      <c r="AF94" s="51">
        <v>6377.2</v>
      </c>
      <c r="AG94" s="202"/>
    </row>
    <row r="95" spans="2:33" ht="12.2" customHeight="1" x14ac:dyDescent="0.2">
      <c r="B95" s="48" t="s">
        <v>271</v>
      </c>
      <c r="C95" s="54" t="s">
        <v>272</v>
      </c>
      <c r="D95" s="50" t="s">
        <v>592</v>
      </c>
      <c r="E95" s="51">
        <v>33414.99</v>
      </c>
      <c r="F95" s="51"/>
      <c r="G95" s="51"/>
      <c r="H95" s="51"/>
      <c r="I95" s="51"/>
      <c r="J95" s="51">
        <v>-33063.78</v>
      </c>
      <c r="K95" s="51">
        <v>269.52000000000004</v>
      </c>
      <c r="L95" s="51">
        <v>925.71</v>
      </c>
      <c r="M95" s="51">
        <v>0</v>
      </c>
      <c r="N95" s="51">
        <v>0</v>
      </c>
      <c r="O95" s="51">
        <v>0</v>
      </c>
      <c r="P95" s="51">
        <v>0</v>
      </c>
      <c r="Q95" s="51">
        <v>0</v>
      </c>
      <c r="R95" s="51">
        <v>0</v>
      </c>
      <c r="S95" s="51">
        <v>0</v>
      </c>
      <c r="T95" s="51">
        <v>0</v>
      </c>
      <c r="U95" s="51">
        <v>0</v>
      </c>
      <c r="V95" s="51">
        <v>0</v>
      </c>
      <c r="W95" s="51">
        <v>0</v>
      </c>
      <c r="X95" s="51">
        <v>0</v>
      </c>
      <c r="Y95" s="51">
        <v>0</v>
      </c>
      <c r="Z95" s="51">
        <v>0</v>
      </c>
      <c r="AA95" s="51">
        <v>0</v>
      </c>
      <c r="AB95" s="51">
        <v>0</v>
      </c>
      <c r="AC95" s="51">
        <v>0</v>
      </c>
      <c r="AD95" s="51">
        <v>0</v>
      </c>
      <c r="AE95" s="51">
        <v>0</v>
      </c>
      <c r="AF95" s="51">
        <v>1546.4399999999991</v>
      </c>
      <c r="AG95" s="202"/>
    </row>
    <row r="96" spans="2:33" ht="12.2" customHeight="1" x14ac:dyDescent="0.2">
      <c r="B96" s="42" t="s">
        <v>273</v>
      </c>
      <c r="C96" s="43" t="s">
        <v>274</v>
      </c>
      <c r="D96" s="56"/>
      <c r="E96" s="45">
        <v>0</v>
      </c>
      <c r="F96" s="45"/>
      <c r="G96" s="45"/>
      <c r="H96" s="45"/>
      <c r="I96" s="45"/>
      <c r="J96" s="45">
        <v>0</v>
      </c>
      <c r="K96" s="45">
        <v>0</v>
      </c>
      <c r="L96" s="45">
        <v>0</v>
      </c>
      <c r="M96" s="45">
        <v>0</v>
      </c>
      <c r="N96" s="45">
        <v>0</v>
      </c>
      <c r="O96" s="45">
        <v>0</v>
      </c>
      <c r="P96" s="45">
        <v>0</v>
      </c>
      <c r="Q96" s="45">
        <v>0</v>
      </c>
      <c r="R96" s="45">
        <v>0</v>
      </c>
      <c r="S96" s="45">
        <v>0</v>
      </c>
      <c r="T96" s="45">
        <v>0</v>
      </c>
      <c r="U96" s="45">
        <v>0</v>
      </c>
      <c r="V96" s="45">
        <v>0</v>
      </c>
      <c r="W96" s="45">
        <v>0</v>
      </c>
      <c r="X96" s="45">
        <v>0</v>
      </c>
      <c r="Y96" s="45">
        <v>0</v>
      </c>
      <c r="Z96" s="45">
        <v>0</v>
      </c>
      <c r="AA96" s="45">
        <v>0</v>
      </c>
      <c r="AB96" s="45">
        <v>0</v>
      </c>
      <c r="AC96" s="45">
        <v>0</v>
      </c>
      <c r="AD96" s="45">
        <v>0</v>
      </c>
      <c r="AE96" s="45">
        <v>0</v>
      </c>
      <c r="AF96" s="45">
        <v>0</v>
      </c>
      <c r="AG96" s="202"/>
    </row>
    <row r="97" spans="2:33" ht="12.2" customHeight="1" x14ac:dyDescent="0.2">
      <c r="B97" s="48" t="s">
        <v>275</v>
      </c>
      <c r="C97" s="49" t="s">
        <v>276</v>
      </c>
      <c r="D97" s="58" t="s">
        <v>593</v>
      </c>
      <c r="E97" s="51">
        <v>542915.75</v>
      </c>
      <c r="F97" s="51"/>
      <c r="G97" s="51"/>
      <c r="H97" s="51">
        <v>-542915.75</v>
      </c>
      <c r="I97" s="51">
        <v>529651.98</v>
      </c>
      <c r="J97" s="51">
        <v>0</v>
      </c>
      <c r="K97" s="51">
        <v>0</v>
      </c>
      <c r="L97" s="51">
        <v>0</v>
      </c>
      <c r="M97" s="51">
        <v>0</v>
      </c>
      <c r="N97" s="51">
        <v>0</v>
      </c>
      <c r="O97" s="51">
        <v>0</v>
      </c>
      <c r="P97" s="51">
        <v>0</v>
      </c>
      <c r="Q97" s="51">
        <v>0</v>
      </c>
      <c r="R97" s="51">
        <v>0</v>
      </c>
      <c r="S97" s="51">
        <v>0</v>
      </c>
      <c r="T97" s="51">
        <v>0</v>
      </c>
      <c r="U97" s="51">
        <v>0</v>
      </c>
      <c r="V97" s="51">
        <v>0</v>
      </c>
      <c r="W97" s="51">
        <v>0</v>
      </c>
      <c r="X97" s="51">
        <v>0</v>
      </c>
      <c r="Y97" s="51">
        <v>0</v>
      </c>
      <c r="Z97" s="51">
        <v>0</v>
      </c>
      <c r="AA97" s="51">
        <v>0</v>
      </c>
      <c r="AB97" s="51">
        <v>0</v>
      </c>
      <c r="AC97" s="51">
        <v>0</v>
      </c>
      <c r="AD97" s="51">
        <v>0</v>
      </c>
      <c r="AE97" s="51">
        <v>0</v>
      </c>
      <c r="AF97" s="51">
        <v>529651.98</v>
      </c>
      <c r="AG97" s="202"/>
    </row>
    <row r="98" spans="2:33" ht="12.2" customHeight="1" x14ac:dyDescent="0.2">
      <c r="B98" s="48" t="s">
        <v>277</v>
      </c>
      <c r="C98" s="49" t="s">
        <v>278</v>
      </c>
      <c r="D98" s="58" t="s">
        <v>594</v>
      </c>
      <c r="E98" s="51">
        <v>10580</v>
      </c>
      <c r="F98" s="51"/>
      <c r="G98" s="51"/>
      <c r="H98" s="51">
        <v>-10580</v>
      </c>
      <c r="I98" s="51">
        <v>10345.230000000003</v>
      </c>
      <c r="J98" s="51">
        <v>0</v>
      </c>
      <c r="K98" s="51">
        <v>0</v>
      </c>
      <c r="L98" s="51">
        <v>0</v>
      </c>
      <c r="M98" s="51">
        <v>0</v>
      </c>
      <c r="N98" s="51">
        <v>0</v>
      </c>
      <c r="O98" s="51">
        <v>0</v>
      </c>
      <c r="P98" s="51">
        <v>0</v>
      </c>
      <c r="Q98" s="51">
        <v>0</v>
      </c>
      <c r="R98" s="51">
        <v>0</v>
      </c>
      <c r="S98" s="51">
        <v>0</v>
      </c>
      <c r="T98" s="51">
        <v>0</v>
      </c>
      <c r="U98" s="51">
        <v>0</v>
      </c>
      <c r="V98" s="51">
        <v>0</v>
      </c>
      <c r="W98" s="51">
        <v>0</v>
      </c>
      <c r="X98" s="51">
        <v>0</v>
      </c>
      <c r="Y98" s="51">
        <v>0</v>
      </c>
      <c r="Z98" s="51">
        <v>0</v>
      </c>
      <c r="AA98" s="51">
        <v>0</v>
      </c>
      <c r="AB98" s="51">
        <v>0</v>
      </c>
      <c r="AC98" s="51">
        <v>0</v>
      </c>
      <c r="AD98" s="51">
        <v>0</v>
      </c>
      <c r="AE98" s="51">
        <v>0</v>
      </c>
      <c r="AF98" s="51">
        <v>10345.230000000003</v>
      </c>
      <c r="AG98" s="202"/>
    </row>
    <row r="99" spans="2:33" ht="12.2" customHeight="1" x14ac:dyDescent="0.2">
      <c r="B99" s="48" t="s">
        <v>279</v>
      </c>
      <c r="C99" s="49" t="s">
        <v>280</v>
      </c>
      <c r="D99" s="58" t="s">
        <v>579</v>
      </c>
      <c r="E99" s="51">
        <v>0</v>
      </c>
      <c r="F99" s="51"/>
      <c r="G99" s="51"/>
      <c r="H99" s="51"/>
      <c r="I99" s="51"/>
      <c r="J99" s="51">
        <v>0</v>
      </c>
      <c r="K99" s="51">
        <v>0</v>
      </c>
      <c r="L99" s="51">
        <v>0</v>
      </c>
      <c r="M99" s="51">
        <v>0</v>
      </c>
      <c r="N99" s="51">
        <v>0</v>
      </c>
      <c r="O99" s="51">
        <v>0</v>
      </c>
      <c r="P99" s="51">
        <v>0</v>
      </c>
      <c r="Q99" s="51">
        <v>0</v>
      </c>
      <c r="R99" s="51">
        <v>0</v>
      </c>
      <c r="S99" s="51">
        <v>0</v>
      </c>
      <c r="T99" s="51">
        <v>0</v>
      </c>
      <c r="U99" s="51">
        <v>0</v>
      </c>
      <c r="V99" s="51">
        <v>0</v>
      </c>
      <c r="W99" s="51">
        <v>0</v>
      </c>
      <c r="X99" s="51">
        <v>0</v>
      </c>
      <c r="Y99" s="51">
        <v>0</v>
      </c>
      <c r="Z99" s="51">
        <v>0</v>
      </c>
      <c r="AA99" s="51">
        <v>0</v>
      </c>
      <c r="AB99" s="51">
        <v>0</v>
      </c>
      <c r="AC99" s="51">
        <v>0</v>
      </c>
      <c r="AD99" s="51">
        <v>0</v>
      </c>
      <c r="AE99" s="51">
        <v>0</v>
      </c>
      <c r="AF99" s="51">
        <v>0</v>
      </c>
      <c r="AG99" s="202"/>
    </row>
    <row r="100" spans="2:33" ht="12.2" customHeight="1" x14ac:dyDescent="0.2">
      <c r="B100" s="48" t="s">
        <v>281</v>
      </c>
      <c r="C100" s="54" t="s">
        <v>282</v>
      </c>
      <c r="D100" s="58" t="s">
        <v>595</v>
      </c>
      <c r="E100" s="51">
        <v>2304</v>
      </c>
      <c r="F100" s="51"/>
      <c r="G100" s="51"/>
      <c r="H100" s="51"/>
      <c r="I100" s="51"/>
      <c r="J100" s="51">
        <v>0</v>
      </c>
      <c r="K100" s="51">
        <v>0</v>
      </c>
      <c r="L100" s="51">
        <v>0</v>
      </c>
      <c r="M100" s="51">
        <v>0</v>
      </c>
      <c r="N100" s="51">
        <v>0</v>
      </c>
      <c r="O100" s="51">
        <v>0</v>
      </c>
      <c r="P100" s="51">
        <v>0</v>
      </c>
      <c r="Q100" s="51">
        <v>0</v>
      </c>
      <c r="R100" s="51">
        <v>0</v>
      </c>
      <c r="S100" s="51">
        <v>0</v>
      </c>
      <c r="T100" s="51">
        <v>0</v>
      </c>
      <c r="U100" s="51">
        <v>0</v>
      </c>
      <c r="V100" s="51">
        <v>0</v>
      </c>
      <c r="W100" s="51">
        <v>0</v>
      </c>
      <c r="X100" s="51">
        <v>0</v>
      </c>
      <c r="Y100" s="51">
        <v>0</v>
      </c>
      <c r="Z100" s="51">
        <v>0</v>
      </c>
      <c r="AA100" s="51">
        <v>0</v>
      </c>
      <c r="AB100" s="51">
        <v>0</v>
      </c>
      <c r="AC100" s="51">
        <v>0</v>
      </c>
      <c r="AD100" s="51">
        <v>0</v>
      </c>
      <c r="AE100" s="51">
        <v>0</v>
      </c>
      <c r="AF100" s="51">
        <v>2304</v>
      </c>
      <c r="AG100" s="202"/>
    </row>
    <row r="101" spans="2:33" ht="12.2" customHeight="1" x14ac:dyDescent="0.2">
      <c r="B101" s="48" t="s">
        <v>283</v>
      </c>
      <c r="C101" s="54" t="s">
        <v>284</v>
      </c>
      <c r="D101" s="58" t="s">
        <v>579</v>
      </c>
      <c r="E101" s="51">
        <v>0</v>
      </c>
      <c r="F101" s="51"/>
      <c r="G101" s="51"/>
      <c r="H101" s="51">
        <v>0</v>
      </c>
      <c r="I101" s="51">
        <v>13498.54</v>
      </c>
      <c r="J101" s="51">
        <v>0</v>
      </c>
      <c r="K101" s="51">
        <v>0</v>
      </c>
      <c r="L101" s="51">
        <v>0</v>
      </c>
      <c r="M101" s="51">
        <v>0</v>
      </c>
      <c r="N101" s="51">
        <v>0</v>
      </c>
      <c r="O101" s="51">
        <v>0</v>
      </c>
      <c r="P101" s="51">
        <v>0</v>
      </c>
      <c r="Q101" s="51">
        <v>0</v>
      </c>
      <c r="R101" s="51">
        <v>0</v>
      </c>
      <c r="S101" s="51">
        <v>0</v>
      </c>
      <c r="T101" s="51">
        <v>0</v>
      </c>
      <c r="U101" s="51">
        <v>0</v>
      </c>
      <c r="V101" s="51">
        <v>0</v>
      </c>
      <c r="W101" s="51">
        <v>0</v>
      </c>
      <c r="X101" s="51">
        <v>0</v>
      </c>
      <c r="Y101" s="51">
        <v>0</v>
      </c>
      <c r="Z101" s="51">
        <v>0</v>
      </c>
      <c r="AA101" s="51">
        <v>0</v>
      </c>
      <c r="AB101" s="51">
        <v>0</v>
      </c>
      <c r="AC101" s="51">
        <v>0</v>
      </c>
      <c r="AD101" s="51">
        <v>0</v>
      </c>
      <c r="AE101" s="51">
        <v>0</v>
      </c>
      <c r="AF101" s="51">
        <v>13498.54</v>
      </c>
      <c r="AG101" s="202"/>
    </row>
    <row r="102" spans="2:33" ht="12.2" customHeight="1" x14ac:dyDescent="0.2">
      <c r="B102" s="48" t="s">
        <v>285</v>
      </c>
      <c r="C102" s="54" t="s">
        <v>286</v>
      </c>
      <c r="D102" s="58" t="s">
        <v>579</v>
      </c>
      <c r="E102" s="51">
        <v>0</v>
      </c>
      <c r="F102" s="51"/>
      <c r="G102" s="51"/>
      <c r="H102" s="51"/>
      <c r="I102" s="51"/>
      <c r="J102" s="51">
        <v>0</v>
      </c>
      <c r="K102" s="51">
        <v>0</v>
      </c>
      <c r="L102" s="51">
        <v>0</v>
      </c>
      <c r="M102" s="51">
        <v>0</v>
      </c>
      <c r="N102" s="51">
        <v>0</v>
      </c>
      <c r="O102" s="51">
        <v>0</v>
      </c>
      <c r="P102" s="51">
        <v>0</v>
      </c>
      <c r="Q102" s="51">
        <v>0</v>
      </c>
      <c r="R102" s="51">
        <v>0</v>
      </c>
      <c r="S102" s="51">
        <v>0</v>
      </c>
      <c r="T102" s="51">
        <v>0</v>
      </c>
      <c r="U102" s="51">
        <v>0</v>
      </c>
      <c r="V102" s="51">
        <v>0</v>
      </c>
      <c r="W102" s="51">
        <v>0</v>
      </c>
      <c r="X102" s="51">
        <v>0</v>
      </c>
      <c r="Y102" s="51">
        <v>0</v>
      </c>
      <c r="Z102" s="51">
        <v>0</v>
      </c>
      <c r="AA102" s="51">
        <v>0</v>
      </c>
      <c r="AB102" s="51">
        <v>0</v>
      </c>
      <c r="AC102" s="51">
        <v>0</v>
      </c>
      <c r="AD102" s="51">
        <v>0</v>
      </c>
      <c r="AE102" s="51">
        <v>0</v>
      </c>
      <c r="AF102" s="51">
        <v>0</v>
      </c>
      <c r="AG102" s="202"/>
    </row>
    <row r="103" spans="2:33" ht="12.2" customHeight="1" x14ac:dyDescent="0.2">
      <c r="B103" s="48" t="s">
        <v>287</v>
      </c>
      <c r="C103" s="54" t="s">
        <v>288</v>
      </c>
      <c r="D103" s="58" t="s">
        <v>596</v>
      </c>
      <c r="E103" s="51">
        <v>107.6</v>
      </c>
      <c r="F103" s="51"/>
      <c r="G103" s="51"/>
      <c r="H103" s="51"/>
      <c r="I103" s="51"/>
      <c r="J103" s="51">
        <v>0</v>
      </c>
      <c r="K103" s="51">
        <v>0</v>
      </c>
      <c r="L103" s="51">
        <v>0</v>
      </c>
      <c r="M103" s="51">
        <v>0</v>
      </c>
      <c r="N103" s="51">
        <v>0</v>
      </c>
      <c r="O103" s="51">
        <v>0</v>
      </c>
      <c r="P103" s="51">
        <v>0</v>
      </c>
      <c r="Q103" s="51">
        <v>0</v>
      </c>
      <c r="R103" s="51">
        <v>0</v>
      </c>
      <c r="S103" s="51">
        <v>0</v>
      </c>
      <c r="T103" s="51">
        <v>0</v>
      </c>
      <c r="U103" s="51">
        <v>0</v>
      </c>
      <c r="V103" s="51">
        <v>0</v>
      </c>
      <c r="W103" s="51">
        <v>0</v>
      </c>
      <c r="X103" s="51">
        <v>0</v>
      </c>
      <c r="Y103" s="51">
        <v>0</v>
      </c>
      <c r="Z103" s="51">
        <v>0</v>
      </c>
      <c r="AA103" s="51">
        <v>0</v>
      </c>
      <c r="AB103" s="51">
        <v>0</v>
      </c>
      <c r="AC103" s="51">
        <v>0</v>
      </c>
      <c r="AD103" s="51">
        <v>0</v>
      </c>
      <c r="AE103" s="51">
        <v>0</v>
      </c>
      <c r="AF103" s="51">
        <v>107.6</v>
      </c>
      <c r="AG103" s="202"/>
    </row>
    <row r="104" spans="2:33" x14ac:dyDescent="0.2">
      <c r="B104" s="48" t="s">
        <v>289</v>
      </c>
      <c r="C104" s="54" t="s">
        <v>290</v>
      </c>
      <c r="D104" s="58" t="s">
        <v>597</v>
      </c>
      <c r="E104" s="51">
        <v>6075.56</v>
      </c>
      <c r="F104" s="51"/>
      <c r="G104" s="51"/>
      <c r="H104" s="51"/>
      <c r="I104" s="51"/>
      <c r="J104" s="51">
        <v>0</v>
      </c>
      <c r="K104" s="51">
        <v>0</v>
      </c>
      <c r="L104" s="51">
        <v>0</v>
      </c>
      <c r="M104" s="51">
        <v>0</v>
      </c>
      <c r="N104" s="51">
        <v>0</v>
      </c>
      <c r="O104" s="51">
        <v>0</v>
      </c>
      <c r="P104" s="51">
        <v>0</v>
      </c>
      <c r="Q104" s="51">
        <v>0</v>
      </c>
      <c r="R104" s="51">
        <v>0</v>
      </c>
      <c r="S104" s="51">
        <v>0</v>
      </c>
      <c r="T104" s="51">
        <v>0</v>
      </c>
      <c r="U104" s="51">
        <v>0</v>
      </c>
      <c r="V104" s="51">
        <v>0</v>
      </c>
      <c r="W104" s="51">
        <v>0</v>
      </c>
      <c r="X104" s="51">
        <v>0</v>
      </c>
      <c r="Y104" s="51">
        <v>0</v>
      </c>
      <c r="Z104" s="51">
        <v>0</v>
      </c>
      <c r="AA104" s="51">
        <v>0</v>
      </c>
      <c r="AB104" s="51">
        <v>0</v>
      </c>
      <c r="AC104" s="51">
        <v>0</v>
      </c>
      <c r="AD104" s="51">
        <v>0</v>
      </c>
      <c r="AE104" s="51">
        <v>0</v>
      </c>
      <c r="AF104" s="51">
        <v>6075.56</v>
      </c>
      <c r="AG104" s="202"/>
    </row>
    <row r="105" spans="2:33" ht="12.2" customHeight="1" x14ac:dyDescent="0.2">
      <c r="B105" s="42" t="s">
        <v>291</v>
      </c>
      <c r="C105" s="43" t="s">
        <v>292</v>
      </c>
      <c r="D105" s="56"/>
      <c r="E105" s="45">
        <v>0</v>
      </c>
      <c r="F105" s="45"/>
      <c r="G105" s="45"/>
      <c r="H105" s="45"/>
      <c r="I105" s="45"/>
      <c r="J105" s="45">
        <v>0</v>
      </c>
      <c r="K105" s="45">
        <v>0</v>
      </c>
      <c r="L105" s="45">
        <v>0</v>
      </c>
      <c r="M105" s="45">
        <v>0</v>
      </c>
      <c r="N105" s="45">
        <v>0</v>
      </c>
      <c r="O105" s="45">
        <v>0</v>
      </c>
      <c r="P105" s="45">
        <v>0</v>
      </c>
      <c r="Q105" s="45">
        <v>0</v>
      </c>
      <c r="R105" s="45">
        <v>0</v>
      </c>
      <c r="S105" s="45">
        <v>0</v>
      </c>
      <c r="T105" s="45">
        <v>0</v>
      </c>
      <c r="U105" s="45">
        <v>0</v>
      </c>
      <c r="V105" s="45">
        <v>0</v>
      </c>
      <c r="W105" s="45">
        <v>0</v>
      </c>
      <c r="X105" s="45">
        <v>0</v>
      </c>
      <c r="Y105" s="45">
        <v>0</v>
      </c>
      <c r="Z105" s="45">
        <v>0</v>
      </c>
      <c r="AA105" s="45">
        <v>0</v>
      </c>
      <c r="AB105" s="45">
        <v>0</v>
      </c>
      <c r="AC105" s="45">
        <v>0</v>
      </c>
      <c r="AD105" s="45">
        <v>0</v>
      </c>
      <c r="AE105" s="45">
        <v>0</v>
      </c>
      <c r="AF105" s="45">
        <v>0</v>
      </c>
      <c r="AG105" s="202"/>
    </row>
    <row r="106" spans="2:33" ht="12.2" customHeight="1" x14ac:dyDescent="0.2">
      <c r="B106" s="48" t="s">
        <v>293</v>
      </c>
      <c r="C106" s="49" t="s">
        <v>294</v>
      </c>
      <c r="D106" s="50" t="s">
        <v>598</v>
      </c>
      <c r="E106" s="51">
        <v>1889.34</v>
      </c>
      <c r="F106" s="51"/>
      <c r="G106" s="51"/>
      <c r="H106" s="51"/>
      <c r="I106" s="51"/>
      <c r="J106" s="51">
        <v>0</v>
      </c>
      <c r="K106" s="51">
        <v>0</v>
      </c>
      <c r="L106" s="51">
        <v>0</v>
      </c>
      <c r="M106" s="51">
        <v>0</v>
      </c>
      <c r="N106" s="51">
        <v>0</v>
      </c>
      <c r="O106" s="51">
        <v>0</v>
      </c>
      <c r="P106" s="51">
        <v>0</v>
      </c>
      <c r="Q106" s="51">
        <v>0</v>
      </c>
      <c r="R106" s="51">
        <v>0</v>
      </c>
      <c r="S106" s="51">
        <v>0</v>
      </c>
      <c r="T106" s="51">
        <v>0</v>
      </c>
      <c r="U106" s="51">
        <v>0</v>
      </c>
      <c r="V106" s="51">
        <v>0</v>
      </c>
      <c r="W106" s="51">
        <v>0</v>
      </c>
      <c r="X106" s="51">
        <v>0</v>
      </c>
      <c r="Y106" s="51">
        <v>0</v>
      </c>
      <c r="Z106" s="51">
        <v>0</v>
      </c>
      <c r="AA106" s="51">
        <v>0</v>
      </c>
      <c r="AB106" s="51">
        <v>0</v>
      </c>
      <c r="AC106" s="51">
        <v>0</v>
      </c>
      <c r="AD106" s="51">
        <v>0</v>
      </c>
      <c r="AE106" s="51">
        <v>0</v>
      </c>
      <c r="AF106" s="51">
        <v>1889.34</v>
      </c>
      <c r="AG106" s="202"/>
    </row>
    <row r="107" spans="2:33" ht="12.2" customHeight="1" x14ac:dyDescent="0.2">
      <c r="B107" s="48" t="s">
        <v>295</v>
      </c>
      <c r="C107" s="49" t="s">
        <v>296</v>
      </c>
      <c r="D107" s="50" t="s">
        <v>599</v>
      </c>
      <c r="E107" s="51">
        <v>22001</v>
      </c>
      <c r="F107" s="51"/>
      <c r="G107" s="51"/>
      <c r="H107" s="51"/>
      <c r="I107" s="51"/>
      <c r="J107" s="51">
        <v>0</v>
      </c>
      <c r="K107" s="51">
        <v>0</v>
      </c>
      <c r="L107" s="51">
        <v>0</v>
      </c>
      <c r="M107" s="51">
        <v>0</v>
      </c>
      <c r="N107" s="51">
        <v>0</v>
      </c>
      <c r="O107" s="51">
        <v>0</v>
      </c>
      <c r="P107" s="51">
        <v>0</v>
      </c>
      <c r="Q107" s="51">
        <v>0</v>
      </c>
      <c r="R107" s="51">
        <v>0</v>
      </c>
      <c r="S107" s="51">
        <v>0</v>
      </c>
      <c r="T107" s="51">
        <v>0</v>
      </c>
      <c r="U107" s="51">
        <v>0</v>
      </c>
      <c r="V107" s="51">
        <v>0</v>
      </c>
      <c r="W107" s="51">
        <v>0</v>
      </c>
      <c r="X107" s="51">
        <v>0</v>
      </c>
      <c r="Y107" s="51">
        <v>0</v>
      </c>
      <c r="Z107" s="51">
        <v>0</v>
      </c>
      <c r="AA107" s="51">
        <v>0</v>
      </c>
      <c r="AB107" s="51">
        <v>0</v>
      </c>
      <c r="AC107" s="51">
        <v>0</v>
      </c>
      <c r="AD107" s="51">
        <v>0</v>
      </c>
      <c r="AE107" s="51">
        <v>0</v>
      </c>
      <c r="AF107" s="51">
        <v>22001</v>
      </c>
      <c r="AG107" s="202"/>
    </row>
    <row r="108" spans="2:33" ht="12.2" customHeight="1" x14ac:dyDescent="0.2">
      <c r="B108" s="48" t="s">
        <v>297</v>
      </c>
      <c r="C108" s="49" t="s">
        <v>298</v>
      </c>
      <c r="D108" s="50" t="s">
        <v>600</v>
      </c>
      <c r="E108" s="51">
        <v>6</v>
      </c>
      <c r="F108" s="51"/>
      <c r="G108" s="51"/>
      <c r="H108" s="51"/>
      <c r="I108" s="51"/>
      <c r="J108" s="51">
        <v>0</v>
      </c>
      <c r="K108" s="51">
        <v>0</v>
      </c>
      <c r="L108" s="51">
        <v>0</v>
      </c>
      <c r="M108" s="51">
        <v>0</v>
      </c>
      <c r="N108" s="51">
        <v>0</v>
      </c>
      <c r="O108" s="51">
        <v>0</v>
      </c>
      <c r="P108" s="51">
        <v>0</v>
      </c>
      <c r="Q108" s="51">
        <v>0</v>
      </c>
      <c r="R108" s="51">
        <v>0</v>
      </c>
      <c r="S108" s="51">
        <v>0</v>
      </c>
      <c r="T108" s="51">
        <v>0</v>
      </c>
      <c r="U108" s="51">
        <v>0</v>
      </c>
      <c r="V108" s="51">
        <v>0</v>
      </c>
      <c r="W108" s="51">
        <v>0</v>
      </c>
      <c r="X108" s="51">
        <v>0</v>
      </c>
      <c r="Y108" s="51">
        <v>0</v>
      </c>
      <c r="Z108" s="51">
        <v>0</v>
      </c>
      <c r="AA108" s="51">
        <v>0</v>
      </c>
      <c r="AB108" s="51">
        <v>0</v>
      </c>
      <c r="AC108" s="51">
        <v>0</v>
      </c>
      <c r="AD108" s="51">
        <v>0</v>
      </c>
      <c r="AE108" s="51">
        <v>0</v>
      </c>
      <c r="AF108" s="51">
        <v>6</v>
      </c>
      <c r="AG108" s="202"/>
    </row>
    <row r="109" spans="2:33" ht="12.2" customHeight="1" x14ac:dyDescent="0.2">
      <c r="B109" s="48" t="s">
        <v>299</v>
      </c>
      <c r="C109" s="49" t="s">
        <v>300</v>
      </c>
      <c r="D109" s="50" t="s">
        <v>579</v>
      </c>
      <c r="E109" s="51">
        <v>0</v>
      </c>
      <c r="F109" s="51"/>
      <c r="G109" s="51"/>
      <c r="H109" s="51"/>
      <c r="I109" s="51"/>
      <c r="J109" s="51">
        <v>0</v>
      </c>
      <c r="K109" s="51">
        <v>0</v>
      </c>
      <c r="L109" s="51">
        <v>0</v>
      </c>
      <c r="M109" s="51">
        <v>0</v>
      </c>
      <c r="N109" s="51">
        <v>0</v>
      </c>
      <c r="O109" s="51">
        <v>0</v>
      </c>
      <c r="P109" s="51">
        <v>0</v>
      </c>
      <c r="Q109" s="51">
        <v>0</v>
      </c>
      <c r="R109" s="51">
        <v>0</v>
      </c>
      <c r="S109" s="51">
        <v>0</v>
      </c>
      <c r="T109" s="51">
        <v>0</v>
      </c>
      <c r="U109" s="51">
        <v>0</v>
      </c>
      <c r="V109" s="51">
        <v>0</v>
      </c>
      <c r="W109" s="51">
        <v>0</v>
      </c>
      <c r="X109" s="51">
        <v>0</v>
      </c>
      <c r="Y109" s="51">
        <v>0</v>
      </c>
      <c r="Z109" s="51">
        <v>0</v>
      </c>
      <c r="AA109" s="51">
        <v>0</v>
      </c>
      <c r="AB109" s="51">
        <v>0</v>
      </c>
      <c r="AC109" s="51">
        <v>0</v>
      </c>
      <c r="AD109" s="51">
        <v>0</v>
      </c>
      <c r="AE109" s="51">
        <v>0</v>
      </c>
      <c r="AF109" s="51">
        <v>0</v>
      </c>
      <c r="AG109" s="202"/>
    </row>
    <row r="110" spans="2:33" ht="12.2" customHeight="1" x14ac:dyDescent="0.2">
      <c r="B110" s="48" t="s">
        <v>301</v>
      </c>
      <c r="C110" s="49" t="s">
        <v>302</v>
      </c>
      <c r="D110" s="50" t="s">
        <v>601</v>
      </c>
      <c r="E110" s="51">
        <v>2057.33</v>
      </c>
      <c r="F110" s="51"/>
      <c r="G110" s="51"/>
      <c r="H110" s="51"/>
      <c r="I110" s="51"/>
      <c r="J110" s="51">
        <v>0</v>
      </c>
      <c r="K110" s="51">
        <v>0</v>
      </c>
      <c r="L110" s="51">
        <v>0</v>
      </c>
      <c r="M110" s="51">
        <v>0</v>
      </c>
      <c r="N110" s="51">
        <v>0</v>
      </c>
      <c r="O110" s="51">
        <v>0</v>
      </c>
      <c r="P110" s="51">
        <v>0</v>
      </c>
      <c r="Q110" s="51">
        <v>0</v>
      </c>
      <c r="R110" s="51">
        <v>0</v>
      </c>
      <c r="S110" s="51">
        <v>0</v>
      </c>
      <c r="T110" s="51">
        <v>0</v>
      </c>
      <c r="U110" s="51">
        <v>0</v>
      </c>
      <c r="V110" s="51">
        <v>0</v>
      </c>
      <c r="W110" s="51">
        <v>0</v>
      </c>
      <c r="X110" s="51">
        <v>0</v>
      </c>
      <c r="Y110" s="51">
        <v>0</v>
      </c>
      <c r="Z110" s="51">
        <v>0</v>
      </c>
      <c r="AA110" s="51">
        <v>0</v>
      </c>
      <c r="AB110" s="51">
        <v>0</v>
      </c>
      <c r="AC110" s="51">
        <v>0</v>
      </c>
      <c r="AD110" s="51">
        <v>0</v>
      </c>
      <c r="AE110" s="51">
        <v>0</v>
      </c>
      <c r="AF110" s="51">
        <v>2057.33</v>
      </c>
      <c r="AG110" s="202"/>
    </row>
    <row r="111" spans="2:33" ht="12.2" customHeight="1" x14ac:dyDescent="0.2">
      <c r="B111" s="48" t="s">
        <v>303</v>
      </c>
      <c r="C111" s="49" t="s">
        <v>304</v>
      </c>
      <c r="D111" s="50" t="s">
        <v>602</v>
      </c>
      <c r="E111" s="51">
        <v>6409.76</v>
      </c>
      <c r="F111" s="51"/>
      <c r="G111" s="51"/>
      <c r="H111" s="51"/>
      <c r="I111" s="51"/>
      <c r="J111" s="51">
        <v>0</v>
      </c>
      <c r="K111" s="51">
        <v>0</v>
      </c>
      <c r="L111" s="51">
        <v>0</v>
      </c>
      <c r="M111" s="51">
        <v>0</v>
      </c>
      <c r="N111" s="51">
        <v>0</v>
      </c>
      <c r="O111" s="51">
        <v>0</v>
      </c>
      <c r="P111" s="51">
        <v>0</v>
      </c>
      <c r="Q111" s="51">
        <v>0</v>
      </c>
      <c r="R111" s="51">
        <v>0</v>
      </c>
      <c r="S111" s="51">
        <v>0</v>
      </c>
      <c r="T111" s="51">
        <v>0</v>
      </c>
      <c r="U111" s="51">
        <v>0</v>
      </c>
      <c r="V111" s="51">
        <v>0</v>
      </c>
      <c r="W111" s="51">
        <v>0</v>
      </c>
      <c r="X111" s="51">
        <v>0</v>
      </c>
      <c r="Y111" s="51">
        <v>0</v>
      </c>
      <c r="Z111" s="51">
        <v>0</v>
      </c>
      <c r="AA111" s="51">
        <v>0</v>
      </c>
      <c r="AB111" s="51">
        <v>0</v>
      </c>
      <c r="AC111" s="51">
        <v>0</v>
      </c>
      <c r="AD111" s="51">
        <v>0</v>
      </c>
      <c r="AE111" s="51">
        <v>0</v>
      </c>
      <c r="AF111" s="51">
        <v>6409.76</v>
      </c>
      <c r="AG111" s="202"/>
    </row>
    <row r="112" spans="2:33" ht="12.2" customHeight="1" x14ac:dyDescent="0.2">
      <c r="B112" s="48" t="s">
        <v>305</v>
      </c>
      <c r="C112" s="54" t="s">
        <v>306</v>
      </c>
      <c r="D112" s="50" t="s">
        <v>603</v>
      </c>
      <c r="E112" s="51">
        <v>10.08</v>
      </c>
      <c r="F112" s="51"/>
      <c r="G112" s="51"/>
      <c r="H112" s="51"/>
      <c r="I112" s="51"/>
      <c r="J112" s="51">
        <v>0</v>
      </c>
      <c r="K112" s="51">
        <v>0</v>
      </c>
      <c r="L112" s="51">
        <v>0</v>
      </c>
      <c r="M112" s="51">
        <v>0</v>
      </c>
      <c r="N112" s="51">
        <v>0</v>
      </c>
      <c r="O112" s="51">
        <v>0</v>
      </c>
      <c r="P112" s="51">
        <v>0</v>
      </c>
      <c r="Q112" s="51">
        <v>0</v>
      </c>
      <c r="R112" s="51">
        <v>0</v>
      </c>
      <c r="S112" s="51">
        <v>0</v>
      </c>
      <c r="T112" s="51">
        <v>0</v>
      </c>
      <c r="U112" s="51">
        <v>0</v>
      </c>
      <c r="V112" s="51">
        <v>0</v>
      </c>
      <c r="W112" s="51">
        <v>0</v>
      </c>
      <c r="X112" s="51">
        <v>0</v>
      </c>
      <c r="Y112" s="51">
        <v>0</v>
      </c>
      <c r="Z112" s="51">
        <v>0</v>
      </c>
      <c r="AA112" s="51">
        <v>0</v>
      </c>
      <c r="AB112" s="51">
        <v>0</v>
      </c>
      <c r="AC112" s="51">
        <v>0</v>
      </c>
      <c r="AD112" s="51">
        <v>0</v>
      </c>
      <c r="AE112" s="51">
        <v>0</v>
      </c>
      <c r="AF112" s="51">
        <v>10.08</v>
      </c>
      <c r="AG112" s="202"/>
    </row>
    <row r="113" spans="2:33" ht="12.2" customHeight="1" x14ac:dyDescent="0.2">
      <c r="B113" s="42" t="s">
        <v>307</v>
      </c>
      <c r="C113" s="43" t="s">
        <v>308</v>
      </c>
      <c r="D113" s="56"/>
      <c r="E113" s="45">
        <v>0</v>
      </c>
      <c r="F113" s="45"/>
      <c r="G113" s="45"/>
      <c r="H113" s="45"/>
      <c r="I113" s="45"/>
      <c r="J113" s="45">
        <v>0</v>
      </c>
      <c r="K113" s="45">
        <v>0</v>
      </c>
      <c r="L113" s="45">
        <v>0</v>
      </c>
      <c r="M113" s="45">
        <v>0</v>
      </c>
      <c r="N113" s="45">
        <v>0</v>
      </c>
      <c r="O113" s="45">
        <v>0</v>
      </c>
      <c r="P113" s="45">
        <v>0</v>
      </c>
      <c r="Q113" s="45">
        <v>0</v>
      </c>
      <c r="R113" s="45">
        <v>0</v>
      </c>
      <c r="S113" s="45">
        <v>0</v>
      </c>
      <c r="T113" s="45">
        <v>0</v>
      </c>
      <c r="U113" s="45">
        <v>0</v>
      </c>
      <c r="V113" s="45">
        <v>0</v>
      </c>
      <c r="W113" s="45">
        <v>0</v>
      </c>
      <c r="X113" s="45">
        <v>0</v>
      </c>
      <c r="Y113" s="45">
        <v>0</v>
      </c>
      <c r="Z113" s="45">
        <v>0</v>
      </c>
      <c r="AA113" s="45">
        <v>0</v>
      </c>
      <c r="AB113" s="45">
        <v>0</v>
      </c>
      <c r="AC113" s="45">
        <v>0</v>
      </c>
      <c r="AD113" s="45">
        <v>0</v>
      </c>
      <c r="AE113" s="45">
        <v>0</v>
      </c>
      <c r="AF113" s="45">
        <v>0</v>
      </c>
      <c r="AG113" s="202"/>
    </row>
    <row r="114" spans="2:33" ht="12.2" customHeight="1" x14ac:dyDescent="0.2">
      <c r="B114" s="48" t="s">
        <v>309</v>
      </c>
      <c r="C114" s="49" t="s">
        <v>310</v>
      </c>
      <c r="D114" s="50" t="s">
        <v>579</v>
      </c>
      <c r="E114" s="51">
        <v>0</v>
      </c>
      <c r="F114" s="51"/>
      <c r="G114" s="51"/>
      <c r="H114" s="51"/>
      <c r="I114" s="51"/>
      <c r="J114" s="51">
        <v>0</v>
      </c>
      <c r="K114" s="51">
        <v>0</v>
      </c>
      <c r="L114" s="51">
        <v>0</v>
      </c>
      <c r="M114" s="51">
        <v>0</v>
      </c>
      <c r="N114" s="51">
        <v>0</v>
      </c>
      <c r="O114" s="51">
        <v>0</v>
      </c>
      <c r="P114" s="51">
        <v>0</v>
      </c>
      <c r="Q114" s="51">
        <v>0</v>
      </c>
      <c r="R114" s="51">
        <v>0</v>
      </c>
      <c r="S114" s="51">
        <v>0</v>
      </c>
      <c r="T114" s="51">
        <v>0</v>
      </c>
      <c r="U114" s="51">
        <v>0</v>
      </c>
      <c r="V114" s="51">
        <v>2198.2399999999998</v>
      </c>
      <c r="W114" s="51">
        <v>0</v>
      </c>
      <c r="X114" s="51">
        <v>0</v>
      </c>
      <c r="Y114" s="51">
        <v>0</v>
      </c>
      <c r="Z114" s="51">
        <v>0</v>
      </c>
      <c r="AA114" s="51">
        <v>0</v>
      </c>
      <c r="AB114" s="51">
        <v>0</v>
      </c>
      <c r="AC114" s="51">
        <v>0</v>
      </c>
      <c r="AD114" s="51">
        <v>0</v>
      </c>
      <c r="AE114" s="51">
        <v>0</v>
      </c>
      <c r="AF114" s="51">
        <v>2198.2399999999998</v>
      </c>
      <c r="AG114" s="202"/>
    </row>
    <row r="115" spans="2:33" ht="12.2" customHeight="1" x14ac:dyDescent="0.2">
      <c r="B115" s="48" t="s">
        <v>311</v>
      </c>
      <c r="C115" s="49" t="s">
        <v>312</v>
      </c>
      <c r="D115" s="50" t="s">
        <v>604</v>
      </c>
      <c r="E115" s="51">
        <v>54614.25</v>
      </c>
      <c r="F115" s="51"/>
      <c r="G115" s="51"/>
      <c r="H115" s="51"/>
      <c r="I115" s="51"/>
      <c r="J115" s="51">
        <v>0</v>
      </c>
      <c r="K115" s="51">
        <v>0</v>
      </c>
      <c r="L115" s="51">
        <v>0</v>
      </c>
      <c r="M115" s="51">
        <v>0</v>
      </c>
      <c r="N115" s="51">
        <v>0</v>
      </c>
      <c r="O115" s="51">
        <v>0</v>
      </c>
      <c r="P115" s="51">
        <v>0</v>
      </c>
      <c r="Q115" s="51">
        <v>0</v>
      </c>
      <c r="R115" s="51">
        <v>0</v>
      </c>
      <c r="S115" s="51">
        <v>0</v>
      </c>
      <c r="T115" s="51">
        <v>0</v>
      </c>
      <c r="U115" s="51">
        <v>0</v>
      </c>
      <c r="V115" s="51">
        <v>0</v>
      </c>
      <c r="W115" s="51">
        <v>0</v>
      </c>
      <c r="X115" s="51">
        <v>0</v>
      </c>
      <c r="Y115" s="51">
        <v>0</v>
      </c>
      <c r="Z115" s="51">
        <v>0</v>
      </c>
      <c r="AA115" s="51">
        <v>0</v>
      </c>
      <c r="AB115" s="51">
        <v>0</v>
      </c>
      <c r="AC115" s="51">
        <v>0</v>
      </c>
      <c r="AD115" s="51">
        <v>0</v>
      </c>
      <c r="AE115" s="51">
        <v>0</v>
      </c>
      <c r="AF115" s="51">
        <v>54614.25</v>
      </c>
      <c r="AG115" s="202"/>
    </row>
    <row r="116" spans="2:33" ht="12.2" customHeight="1" x14ac:dyDescent="0.2">
      <c r="B116" s="48" t="s">
        <v>313</v>
      </c>
      <c r="C116" s="49" t="s">
        <v>314</v>
      </c>
      <c r="D116" s="50" t="s">
        <v>579</v>
      </c>
      <c r="E116" s="51">
        <v>0</v>
      </c>
      <c r="F116" s="51"/>
      <c r="G116" s="51"/>
      <c r="H116" s="51"/>
      <c r="I116" s="51"/>
      <c r="J116" s="51">
        <v>0</v>
      </c>
      <c r="K116" s="51">
        <v>0</v>
      </c>
      <c r="L116" s="51">
        <v>0</v>
      </c>
      <c r="M116" s="51">
        <v>0</v>
      </c>
      <c r="N116" s="51">
        <v>0</v>
      </c>
      <c r="O116" s="51">
        <v>0</v>
      </c>
      <c r="P116" s="51">
        <v>0</v>
      </c>
      <c r="Q116" s="51">
        <v>0</v>
      </c>
      <c r="R116" s="51">
        <v>0</v>
      </c>
      <c r="S116" s="51">
        <v>0</v>
      </c>
      <c r="T116" s="51">
        <v>0</v>
      </c>
      <c r="U116" s="51">
        <v>0</v>
      </c>
      <c r="V116" s="51">
        <v>0</v>
      </c>
      <c r="W116" s="51">
        <v>0</v>
      </c>
      <c r="X116" s="51">
        <v>0</v>
      </c>
      <c r="Y116" s="51">
        <v>0</v>
      </c>
      <c r="Z116" s="51">
        <v>0</v>
      </c>
      <c r="AA116" s="51">
        <v>0</v>
      </c>
      <c r="AB116" s="51">
        <v>0</v>
      </c>
      <c r="AC116" s="51">
        <v>0</v>
      </c>
      <c r="AD116" s="51">
        <v>0</v>
      </c>
      <c r="AE116" s="51">
        <v>0</v>
      </c>
      <c r="AF116" s="51">
        <v>0</v>
      </c>
      <c r="AG116" s="202"/>
    </row>
    <row r="117" spans="2:33" ht="12.2" customHeight="1" x14ac:dyDescent="0.2">
      <c r="B117" s="48" t="s">
        <v>315</v>
      </c>
      <c r="C117" s="49" t="s">
        <v>316</v>
      </c>
      <c r="D117" s="50" t="s">
        <v>579</v>
      </c>
      <c r="E117" s="51">
        <v>0</v>
      </c>
      <c r="F117" s="51"/>
      <c r="G117" s="51"/>
      <c r="H117" s="51"/>
      <c r="I117" s="51"/>
      <c r="J117" s="51">
        <v>0</v>
      </c>
      <c r="K117" s="51">
        <v>0</v>
      </c>
      <c r="L117" s="51">
        <v>0</v>
      </c>
      <c r="M117" s="51">
        <v>0</v>
      </c>
      <c r="N117" s="51">
        <v>0</v>
      </c>
      <c r="O117" s="51">
        <v>0</v>
      </c>
      <c r="P117" s="51">
        <v>0</v>
      </c>
      <c r="Q117" s="51">
        <v>0</v>
      </c>
      <c r="R117" s="51">
        <v>0</v>
      </c>
      <c r="S117" s="51">
        <v>0</v>
      </c>
      <c r="T117" s="51">
        <v>0</v>
      </c>
      <c r="U117" s="51">
        <v>0</v>
      </c>
      <c r="V117" s="51">
        <v>0</v>
      </c>
      <c r="W117" s="51">
        <v>0</v>
      </c>
      <c r="X117" s="51">
        <v>0</v>
      </c>
      <c r="Y117" s="51">
        <v>0</v>
      </c>
      <c r="Z117" s="51">
        <v>0</v>
      </c>
      <c r="AA117" s="51">
        <v>0</v>
      </c>
      <c r="AB117" s="51">
        <v>0</v>
      </c>
      <c r="AC117" s="51">
        <v>0</v>
      </c>
      <c r="AD117" s="51">
        <v>0</v>
      </c>
      <c r="AE117" s="51">
        <v>0</v>
      </c>
      <c r="AF117" s="51">
        <v>0</v>
      </c>
      <c r="AG117" s="202"/>
    </row>
    <row r="118" spans="2:33" ht="12.2" customHeight="1" x14ac:dyDescent="0.2">
      <c r="B118" s="42" t="s">
        <v>317</v>
      </c>
      <c r="C118" s="43" t="s">
        <v>318</v>
      </c>
      <c r="D118" s="56"/>
      <c r="E118" s="45">
        <v>0</v>
      </c>
      <c r="F118" s="45"/>
      <c r="G118" s="45"/>
      <c r="H118" s="45"/>
      <c r="I118" s="45"/>
      <c r="J118" s="45">
        <v>0</v>
      </c>
      <c r="K118" s="45">
        <v>0</v>
      </c>
      <c r="L118" s="45">
        <v>0</v>
      </c>
      <c r="M118" s="45">
        <v>0</v>
      </c>
      <c r="N118" s="45">
        <v>0</v>
      </c>
      <c r="O118" s="45">
        <v>0</v>
      </c>
      <c r="P118" s="45">
        <v>0</v>
      </c>
      <c r="Q118" s="45">
        <v>0</v>
      </c>
      <c r="R118" s="45">
        <v>0</v>
      </c>
      <c r="S118" s="45">
        <v>0</v>
      </c>
      <c r="T118" s="45">
        <v>0</v>
      </c>
      <c r="U118" s="45">
        <v>0</v>
      </c>
      <c r="V118" s="45">
        <v>0</v>
      </c>
      <c r="W118" s="45">
        <v>0</v>
      </c>
      <c r="X118" s="45">
        <v>0</v>
      </c>
      <c r="Y118" s="45">
        <v>0</v>
      </c>
      <c r="Z118" s="45">
        <v>0</v>
      </c>
      <c r="AA118" s="45">
        <v>0</v>
      </c>
      <c r="AB118" s="45">
        <v>0</v>
      </c>
      <c r="AC118" s="45">
        <v>0</v>
      </c>
      <c r="AD118" s="45">
        <v>0</v>
      </c>
      <c r="AE118" s="45">
        <v>0</v>
      </c>
      <c r="AF118" s="45">
        <v>0</v>
      </c>
      <c r="AG118" s="202"/>
    </row>
    <row r="119" spans="2:33" ht="12.2" customHeight="1" x14ac:dyDescent="0.2">
      <c r="B119" s="48" t="s">
        <v>319</v>
      </c>
      <c r="C119" s="49" t="s">
        <v>320</v>
      </c>
      <c r="D119" s="50" t="s">
        <v>579</v>
      </c>
      <c r="E119" s="51">
        <v>0</v>
      </c>
      <c r="F119" s="51"/>
      <c r="G119" s="51"/>
      <c r="H119" s="51"/>
      <c r="I119" s="51"/>
      <c r="J119" s="51">
        <v>0</v>
      </c>
      <c r="K119" s="51">
        <v>2485.09</v>
      </c>
      <c r="L119" s="51">
        <v>0</v>
      </c>
      <c r="M119" s="51">
        <v>1210</v>
      </c>
      <c r="N119" s="51">
        <v>0</v>
      </c>
      <c r="O119" s="51">
        <v>0</v>
      </c>
      <c r="P119" s="51">
        <v>0</v>
      </c>
      <c r="Q119" s="51">
        <v>0</v>
      </c>
      <c r="R119" s="51">
        <v>0</v>
      </c>
      <c r="S119" s="51">
        <v>0</v>
      </c>
      <c r="T119" s="51">
        <v>0</v>
      </c>
      <c r="U119" s="51">
        <v>0</v>
      </c>
      <c r="V119" s="51">
        <v>0</v>
      </c>
      <c r="W119" s="51">
        <v>0</v>
      </c>
      <c r="X119" s="51">
        <v>0</v>
      </c>
      <c r="Y119" s="51">
        <v>0</v>
      </c>
      <c r="Z119" s="51">
        <v>0</v>
      </c>
      <c r="AA119" s="51">
        <v>0</v>
      </c>
      <c r="AB119" s="51">
        <v>0</v>
      </c>
      <c r="AC119" s="51">
        <v>0</v>
      </c>
      <c r="AD119" s="51">
        <v>0</v>
      </c>
      <c r="AE119" s="51">
        <v>0</v>
      </c>
      <c r="AF119" s="51">
        <v>3695.09</v>
      </c>
      <c r="AG119" s="202"/>
    </row>
    <row r="120" spans="2:33" ht="12.2" customHeight="1" x14ac:dyDescent="0.2">
      <c r="B120" s="48" t="s">
        <v>321</v>
      </c>
      <c r="C120" s="49" t="s">
        <v>322</v>
      </c>
      <c r="D120" s="50" t="s">
        <v>579</v>
      </c>
      <c r="E120" s="51">
        <v>0</v>
      </c>
      <c r="F120" s="51"/>
      <c r="G120" s="51"/>
      <c r="H120" s="51"/>
      <c r="I120" s="51"/>
      <c r="J120" s="51">
        <v>0</v>
      </c>
      <c r="K120" s="51">
        <v>0</v>
      </c>
      <c r="L120" s="51">
        <v>0</v>
      </c>
      <c r="M120" s="51">
        <v>0</v>
      </c>
      <c r="N120" s="51">
        <v>0</v>
      </c>
      <c r="O120" s="51">
        <v>0</v>
      </c>
      <c r="P120" s="51">
        <v>0</v>
      </c>
      <c r="Q120" s="51">
        <v>0</v>
      </c>
      <c r="R120" s="51">
        <v>0</v>
      </c>
      <c r="S120" s="51">
        <v>0</v>
      </c>
      <c r="T120" s="51">
        <v>0</v>
      </c>
      <c r="U120" s="51">
        <v>0</v>
      </c>
      <c r="V120" s="51">
        <v>0</v>
      </c>
      <c r="W120" s="51">
        <v>0</v>
      </c>
      <c r="X120" s="51">
        <v>0</v>
      </c>
      <c r="Y120" s="51">
        <v>0</v>
      </c>
      <c r="Z120" s="51">
        <v>0</v>
      </c>
      <c r="AA120" s="51">
        <v>0</v>
      </c>
      <c r="AB120" s="51">
        <v>0</v>
      </c>
      <c r="AC120" s="51">
        <v>0</v>
      </c>
      <c r="AD120" s="51">
        <v>0</v>
      </c>
      <c r="AE120" s="51">
        <v>0</v>
      </c>
      <c r="AF120" s="51">
        <v>0</v>
      </c>
      <c r="AG120" s="202"/>
    </row>
    <row r="121" spans="2:33" ht="12.2" customHeight="1" x14ac:dyDescent="0.2">
      <c r="B121" s="48" t="s">
        <v>323</v>
      </c>
      <c r="C121" s="49" t="s">
        <v>324</v>
      </c>
      <c r="D121" s="50" t="s">
        <v>605</v>
      </c>
      <c r="E121" s="51">
        <v>3405.1200000000003</v>
      </c>
      <c r="F121" s="51"/>
      <c r="G121" s="51"/>
      <c r="H121" s="51"/>
      <c r="I121" s="51"/>
      <c r="J121" s="51">
        <v>0</v>
      </c>
      <c r="K121" s="51">
        <v>0</v>
      </c>
      <c r="L121" s="51">
        <v>0</v>
      </c>
      <c r="M121" s="51">
        <v>0</v>
      </c>
      <c r="N121" s="51">
        <v>0</v>
      </c>
      <c r="O121" s="51">
        <v>0</v>
      </c>
      <c r="P121" s="51">
        <v>0</v>
      </c>
      <c r="Q121" s="51">
        <v>0</v>
      </c>
      <c r="R121" s="51">
        <v>0</v>
      </c>
      <c r="S121" s="51">
        <v>0</v>
      </c>
      <c r="T121" s="51">
        <v>0</v>
      </c>
      <c r="U121" s="51">
        <v>0</v>
      </c>
      <c r="V121" s="51">
        <v>0</v>
      </c>
      <c r="W121" s="51">
        <v>0</v>
      </c>
      <c r="X121" s="51">
        <v>0</v>
      </c>
      <c r="Y121" s="51">
        <v>0</v>
      </c>
      <c r="Z121" s="51">
        <v>0</v>
      </c>
      <c r="AA121" s="51">
        <v>0</v>
      </c>
      <c r="AB121" s="51">
        <v>0</v>
      </c>
      <c r="AC121" s="51">
        <v>0</v>
      </c>
      <c r="AD121" s="51">
        <v>0</v>
      </c>
      <c r="AE121" s="51">
        <v>0</v>
      </c>
      <c r="AF121" s="51">
        <v>3405.1200000000003</v>
      </c>
      <c r="AG121" s="202"/>
    </row>
    <row r="122" spans="2:33" ht="12.2" customHeight="1" x14ac:dyDescent="0.2">
      <c r="B122" s="48" t="s">
        <v>325</v>
      </c>
      <c r="C122" s="49" t="s">
        <v>326</v>
      </c>
      <c r="D122" s="50" t="s">
        <v>606</v>
      </c>
      <c r="E122" s="51">
        <v>401.66</v>
      </c>
      <c r="F122" s="51"/>
      <c r="G122" s="51"/>
      <c r="H122" s="51"/>
      <c r="I122" s="51"/>
      <c r="J122" s="51">
        <v>73.599999999999994</v>
      </c>
      <c r="K122" s="51">
        <v>0</v>
      </c>
      <c r="L122" s="51">
        <v>159.97</v>
      </c>
      <c r="M122" s="51">
        <v>0</v>
      </c>
      <c r="N122" s="51">
        <v>0</v>
      </c>
      <c r="O122" s="51">
        <v>0</v>
      </c>
      <c r="P122" s="51">
        <v>0</v>
      </c>
      <c r="Q122" s="51">
        <v>0</v>
      </c>
      <c r="R122" s="51">
        <v>0</v>
      </c>
      <c r="S122" s="51">
        <v>0</v>
      </c>
      <c r="T122" s="51">
        <v>0</v>
      </c>
      <c r="U122" s="51">
        <v>0</v>
      </c>
      <c r="V122" s="51">
        <v>0</v>
      </c>
      <c r="W122" s="51">
        <v>0</v>
      </c>
      <c r="X122" s="51">
        <v>0</v>
      </c>
      <c r="Y122" s="51">
        <v>0</v>
      </c>
      <c r="Z122" s="51">
        <v>0</v>
      </c>
      <c r="AA122" s="51">
        <v>0</v>
      </c>
      <c r="AB122" s="51">
        <v>0</v>
      </c>
      <c r="AC122" s="51">
        <v>0</v>
      </c>
      <c r="AD122" s="51">
        <v>0</v>
      </c>
      <c r="AE122" s="51">
        <v>0</v>
      </c>
      <c r="AF122" s="51">
        <v>635.23</v>
      </c>
      <c r="AG122" s="202"/>
    </row>
    <row r="123" spans="2:33" ht="12.2" customHeight="1" x14ac:dyDescent="0.2">
      <c r="B123" s="48" t="s">
        <v>327</v>
      </c>
      <c r="C123" s="49" t="s">
        <v>328</v>
      </c>
      <c r="D123" s="50" t="s">
        <v>579</v>
      </c>
      <c r="E123" s="51">
        <v>0</v>
      </c>
      <c r="F123" s="51"/>
      <c r="G123" s="51"/>
      <c r="H123" s="51"/>
      <c r="I123" s="51"/>
      <c r="J123" s="51">
        <v>0</v>
      </c>
      <c r="K123" s="51">
        <v>0</v>
      </c>
      <c r="L123" s="51">
        <v>0</v>
      </c>
      <c r="M123" s="51">
        <v>0</v>
      </c>
      <c r="N123" s="51">
        <v>0</v>
      </c>
      <c r="O123" s="51">
        <v>0</v>
      </c>
      <c r="P123" s="51">
        <v>0</v>
      </c>
      <c r="Q123" s="51">
        <v>0</v>
      </c>
      <c r="R123" s="51">
        <v>0</v>
      </c>
      <c r="S123" s="51">
        <v>0</v>
      </c>
      <c r="T123" s="51">
        <v>0</v>
      </c>
      <c r="U123" s="51">
        <v>0</v>
      </c>
      <c r="V123" s="51">
        <v>0</v>
      </c>
      <c r="W123" s="51">
        <v>0</v>
      </c>
      <c r="X123" s="51">
        <v>0</v>
      </c>
      <c r="Y123" s="51">
        <v>0</v>
      </c>
      <c r="Z123" s="51">
        <v>0</v>
      </c>
      <c r="AA123" s="51">
        <v>0</v>
      </c>
      <c r="AB123" s="51">
        <v>0</v>
      </c>
      <c r="AC123" s="51">
        <v>0</v>
      </c>
      <c r="AD123" s="51">
        <v>0</v>
      </c>
      <c r="AE123" s="51">
        <v>0</v>
      </c>
      <c r="AF123" s="51">
        <v>0</v>
      </c>
      <c r="AG123" s="202"/>
    </row>
    <row r="124" spans="2:33" ht="12.2" customHeight="1" x14ac:dyDescent="0.2">
      <c r="B124" s="48" t="s">
        <v>329</v>
      </c>
      <c r="C124" s="49" t="s">
        <v>330</v>
      </c>
      <c r="D124" s="50" t="s">
        <v>579</v>
      </c>
      <c r="E124" s="51">
        <v>0</v>
      </c>
      <c r="F124" s="51"/>
      <c r="G124" s="51"/>
      <c r="H124" s="51"/>
      <c r="I124" s="51"/>
      <c r="J124" s="51">
        <v>0</v>
      </c>
      <c r="K124" s="51">
        <v>0</v>
      </c>
      <c r="L124" s="51">
        <v>1118.5899999999999</v>
      </c>
      <c r="M124" s="51">
        <v>0</v>
      </c>
      <c r="N124" s="51">
        <v>0</v>
      </c>
      <c r="O124" s="51">
        <v>0</v>
      </c>
      <c r="P124" s="51">
        <v>0</v>
      </c>
      <c r="Q124" s="51">
        <v>0</v>
      </c>
      <c r="R124" s="51">
        <v>0</v>
      </c>
      <c r="S124" s="51">
        <v>0</v>
      </c>
      <c r="T124" s="51">
        <v>0</v>
      </c>
      <c r="U124" s="51">
        <v>0</v>
      </c>
      <c r="V124" s="51">
        <v>0</v>
      </c>
      <c r="W124" s="51">
        <v>0</v>
      </c>
      <c r="X124" s="51">
        <v>0</v>
      </c>
      <c r="Y124" s="51">
        <v>0</v>
      </c>
      <c r="Z124" s="51">
        <v>0</v>
      </c>
      <c r="AA124" s="51">
        <v>0</v>
      </c>
      <c r="AB124" s="51">
        <v>0</v>
      </c>
      <c r="AC124" s="51">
        <v>0</v>
      </c>
      <c r="AD124" s="51">
        <v>0</v>
      </c>
      <c r="AE124" s="51">
        <v>0</v>
      </c>
      <c r="AF124" s="51">
        <v>1118.5899999999999</v>
      </c>
      <c r="AG124" s="202"/>
    </row>
    <row r="125" spans="2:33" ht="12.2" customHeight="1" x14ac:dyDescent="0.2">
      <c r="B125" s="48" t="s">
        <v>331</v>
      </c>
      <c r="C125" s="49" t="s">
        <v>332</v>
      </c>
      <c r="D125" s="50" t="s">
        <v>579</v>
      </c>
      <c r="E125" s="51">
        <v>0</v>
      </c>
      <c r="F125" s="51"/>
      <c r="G125" s="51"/>
      <c r="H125" s="51"/>
      <c r="I125" s="51"/>
      <c r="J125" s="51">
        <v>0</v>
      </c>
      <c r="K125" s="51">
        <v>1010.3399999999999</v>
      </c>
      <c r="L125" s="51">
        <v>0</v>
      </c>
      <c r="M125" s="51">
        <v>0</v>
      </c>
      <c r="N125" s="51">
        <v>0</v>
      </c>
      <c r="O125" s="51">
        <v>0</v>
      </c>
      <c r="P125" s="51">
        <v>0</v>
      </c>
      <c r="Q125" s="51">
        <v>0</v>
      </c>
      <c r="R125" s="51">
        <v>0</v>
      </c>
      <c r="S125" s="51">
        <v>0</v>
      </c>
      <c r="T125" s="51">
        <v>0</v>
      </c>
      <c r="U125" s="51">
        <v>0</v>
      </c>
      <c r="V125" s="51">
        <v>0</v>
      </c>
      <c r="W125" s="51">
        <v>0</v>
      </c>
      <c r="X125" s="51">
        <v>0</v>
      </c>
      <c r="Y125" s="51">
        <v>0</v>
      </c>
      <c r="Z125" s="51">
        <v>0</v>
      </c>
      <c r="AA125" s="51">
        <v>0</v>
      </c>
      <c r="AB125" s="51">
        <v>0</v>
      </c>
      <c r="AC125" s="51">
        <v>0</v>
      </c>
      <c r="AD125" s="51">
        <v>0</v>
      </c>
      <c r="AE125" s="51">
        <v>0</v>
      </c>
      <c r="AF125" s="51">
        <v>1010.3399999999999</v>
      </c>
      <c r="AG125" s="202"/>
    </row>
    <row r="126" spans="2:33" ht="12.2" customHeight="1" x14ac:dyDescent="0.2">
      <c r="B126" s="48" t="s">
        <v>333</v>
      </c>
      <c r="C126" s="54" t="s">
        <v>334</v>
      </c>
      <c r="D126" s="50" t="s">
        <v>607</v>
      </c>
      <c r="E126" s="51">
        <v>5981.94</v>
      </c>
      <c r="F126" s="51"/>
      <c r="G126" s="51"/>
      <c r="H126" s="51"/>
      <c r="I126" s="51"/>
      <c r="J126" s="51">
        <v>0</v>
      </c>
      <c r="K126" s="51">
        <v>219.6</v>
      </c>
      <c r="L126" s="51">
        <v>0</v>
      </c>
      <c r="M126" s="51">
        <v>0</v>
      </c>
      <c r="N126" s="51">
        <v>0</v>
      </c>
      <c r="O126" s="51">
        <v>0</v>
      </c>
      <c r="P126" s="51">
        <v>0</v>
      </c>
      <c r="Q126" s="51">
        <v>0</v>
      </c>
      <c r="R126" s="51">
        <v>83.52</v>
      </c>
      <c r="S126" s="51">
        <v>0</v>
      </c>
      <c r="T126" s="51">
        <v>0</v>
      </c>
      <c r="U126" s="51">
        <v>-5587.23</v>
      </c>
      <c r="V126" s="51">
        <v>0</v>
      </c>
      <c r="W126" s="51">
        <v>0</v>
      </c>
      <c r="X126" s="51">
        <v>0</v>
      </c>
      <c r="Y126" s="51">
        <v>0</v>
      </c>
      <c r="Z126" s="51">
        <v>0</v>
      </c>
      <c r="AA126" s="51">
        <v>0</v>
      </c>
      <c r="AB126" s="51">
        <v>0</v>
      </c>
      <c r="AC126" s="51">
        <v>0</v>
      </c>
      <c r="AD126" s="51">
        <v>0</v>
      </c>
      <c r="AE126" s="51">
        <v>0</v>
      </c>
      <c r="AF126" s="51">
        <v>697.83000000000084</v>
      </c>
      <c r="AG126" s="202"/>
    </row>
    <row r="127" spans="2:33" ht="12.2" customHeight="1" x14ac:dyDescent="0.2">
      <c r="B127" s="48" t="s">
        <v>335</v>
      </c>
      <c r="C127" s="54" t="s">
        <v>336</v>
      </c>
      <c r="D127" s="50" t="s">
        <v>579</v>
      </c>
      <c r="E127" s="51">
        <v>0</v>
      </c>
      <c r="F127" s="51"/>
      <c r="G127" s="51"/>
      <c r="H127" s="51"/>
      <c r="I127" s="51"/>
      <c r="J127" s="51">
        <v>0</v>
      </c>
      <c r="K127" s="51">
        <v>0</v>
      </c>
      <c r="L127" s="51">
        <v>0</v>
      </c>
      <c r="M127" s="51">
        <v>0</v>
      </c>
      <c r="N127" s="51">
        <v>0</v>
      </c>
      <c r="O127" s="51">
        <v>0</v>
      </c>
      <c r="P127" s="51">
        <v>0</v>
      </c>
      <c r="Q127" s="51">
        <v>0</v>
      </c>
      <c r="R127" s="51">
        <v>0</v>
      </c>
      <c r="S127" s="51">
        <v>0</v>
      </c>
      <c r="T127" s="51">
        <v>0</v>
      </c>
      <c r="U127" s="51">
        <v>0</v>
      </c>
      <c r="V127" s="51">
        <v>0</v>
      </c>
      <c r="W127" s="51">
        <v>0</v>
      </c>
      <c r="X127" s="51">
        <v>0</v>
      </c>
      <c r="Y127" s="51">
        <v>0</v>
      </c>
      <c r="Z127" s="51">
        <v>0</v>
      </c>
      <c r="AA127" s="51">
        <v>0</v>
      </c>
      <c r="AB127" s="51">
        <v>0</v>
      </c>
      <c r="AC127" s="51">
        <v>0</v>
      </c>
      <c r="AD127" s="51">
        <v>0</v>
      </c>
      <c r="AE127" s="51">
        <v>0</v>
      </c>
      <c r="AF127" s="51">
        <v>0</v>
      </c>
      <c r="AG127" s="202"/>
    </row>
    <row r="128" spans="2:33" ht="12.2" customHeight="1" x14ac:dyDescent="0.2">
      <c r="B128" s="48" t="s">
        <v>337</v>
      </c>
      <c r="C128" s="54" t="s">
        <v>338</v>
      </c>
      <c r="D128" s="50" t="s">
        <v>608</v>
      </c>
      <c r="E128" s="51">
        <v>57432.399999999994</v>
      </c>
      <c r="F128" s="51"/>
      <c r="G128" s="51"/>
      <c r="H128" s="51"/>
      <c r="I128" s="51"/>
      <c r="J128" s="51">
        <v>0</v>
      </c>
      <c r="K128" s="51">
        <v>-39990.47</v>
      </c>
      <c r="L128" s="51">
        <v>-2204.27</v>
      </c>
      <c r="M128" s="51">
        <v>0</v>
      </c>
      <c r="N128" s="51">
        <v>0</v>
      </c>
      <c r="O128" s="51">
        <v>0</v>
      </c>
      <c r="P128" s="51">
        <v>0</v>
      </c>
      <c r="Q128" s="51">
        <v>0</v>
      </c>
      <c r="R128" s="51">
        <v>0</v>
      </c>
      <c r="S128" s="51">
        <v>0</v>
      </c>
      <c r="T128" s="51">
        <v>0</v>
      </c>
      <c r="U128" s="51">
        <v>0</v>
      </c>
      <c r="V128" s="51">
        <v>0</v>
      </c>
      <c r="W128" s="51">
        <v>0</v>
      </c>
      <c r="X128" s="51">
        <v>0</v>
      </c>
      <c r="Y128" s="51">
        <v>0</v>
      </c>
      <c r="Z128" s="51">
        <v>0</v>
      </c>
      <c r="AA128" s="51">
        <v>0</v>
      </c>
      <c r="AB128" s="51">
        <v>0</v>
      </c>
      <c r="AC128" s="51">
        <v>0</v>
      </c>
      <c r="AD128" s="51">
        <v>0</v>
      </c>
      <c r="AE128" s="51">
        <v>0</v>
      </c>
      <c r="AF128" s="51">
        <v>15237.659999999993</v>
      </c>
      <c r="AG128" s="202"/>
    </row>
    <row r="129" spans="2:33" ht="12.2" customHeight="1" x14ac:dyDescent="0.2">
      <c r="B129" s="42" t="s">
        <v>339</v>
      </c>
      <c r="C129" s="43" t="s">
        <v>340</v>
      </c>
      <c r="D129" s="56"/>
      <c r="E129" s="45">
        <v>0</v>
      </c>
      <c r="F129" s="45"/>
      <c r="G129" s="45"/>
      <c r="H129" s="45"/>
      <c r="I129" s="45"/>
      <c r="J129" s="45">
        <v>0</v>
      </c>
      <c r="K129" s="45">
        <v>0</v>
      </c>
      <c r="L129" s="45">
        <v>0</v>
      </c>
      <c r="M129" s="45">
        <v>0</v>
      </c>
      <c r="N129" s="45">
        <v>0</v>
      </c>
      <c r="O129" s="45">
        <v>0</v>
      </c>
      <c r="P129" s="45">
        <v>0</v>
      </c>
      <c r="Q129" s="45">
        <v>0</v>
      </c>
      <c r="R129" s="45">
        <v>0</v>
      </c>
      <c r="S129" s="45">
        <v>0</v>
      </c>
      <c r="T129" s="45">
        <v>0</v>
      </c>
      <c r="U129" s="45">
        <v>0</v>
      </c>
      <c r="V129" s="45">
        <v>0</v>
      </c>
      <c r="W129" s="45">
        <v>0</v>
      </c>
      <c r="X129" s="45">
        <v>0</v>
      </c>
      <c r="Y129" s="45">
        <v>0</v>
      </c>
      <c r="Z129" s="45">
        <v>0</v>
      </c>
      <c r="AA129" s="45">
        <v>0</v>
      </c>
      <c r="AB129" s="45">
        <v>0</v>
      </c>
      <c r="AC129" s="45">
        <v>0</v>
      </c>
      <c r="AD129" s="45">
        <v>0</v>
      </c>
      <c r="AE129" s="45">
        <v>0</v>
      </c>
      <c r="AF129" s="45">
        <v>0</v>
      </c>
      <c r="AG129" s="202"/>
    </row>
    <row r="130" spans="2:33" ht="12.2" customHeight="1" x14ac:dyDescent="0.2">
      <c r="B130" s="48" t="s">
        <v>341</v>
      </c>
      <c r="C130" s="49" t="s">
        <v>342</v>
      </c>
      <c r="D130" s="50" t="s">
        <v>579</v>
      </c>
      <c r="E130" s="51">
        <v>0</v>
      </c>
      <c r="F130" s="51"/>
      <c r="G130" s="51"/>
      <c r="H130" s="51"/>
      <c r="I130" s="51"/>
      <c r="J130" s="51">
        <v>0</v>
      </c>
      <c r="K130" s="51">
        <v>0</v>
      </c>
      <c r="L130" s="51">
        <v>0</v>
      </c>
      <c r="M130" s="51">
        <v>0</v>
      </c>
      <c r="N130" s="51">
        <v>0</v>
      </c>
      <c r="O130" s="51">
        <v>0</v>
      </c>
      <c r="P130" s="51">
        <v>0</v>
      </c>
      <c r="Q130" s="51">
        <v>0</v>
      </c>
      <c r="R130" s="51">
        <v>0</v>
      </c>
      <c r="S130" s="51">
        <v>0</v>
      </c>
      <c r="T130" s="51">
        <v>0</v>
      </c>
      <c r="U130" s="51">
        <v>0</v>
      </c>
      <c r="V130" s="51">
        <v>0</v>
      </c>
      <c r="W130" s="51">
        <v>0</v>
      </c>
      <c r="X130" s="51">
        <v>0</v>
      </c>
      <c r="Y130" s="51">
        <v>0</v>
      </c>
      <c r="Z130" s="51">
        <v>0</v>
      </c>
      <c r="AA130" s="51">
        <v>0</v>
      </c>
      <c r="AB130" s="51">
        <v>0</v>
      </c>
      <c r="AC130" s="51">
        <v>0</v>
      </c>
      <c r="AD130" s="51">
        <v>0</v>
      </c>
      <c r="AE130" s="51">
        <v>0</v>
      </c>
      <c r="AF130" s="51">
        <v>0</v>
      </c>
      <c r="AG130" s="202"/>
    </row>
    <row r="131" spans="2:33" ht="12.2" customHeight="1" x14ac:dyDescent="0.2">
      <c r="B131" s="48" t="s">
        <v>343</v>
      </c>
      <c r="C131" s="49" t="s">
        <v>344</v>
      </c>
      <c r="D131" s="50" t="s">
        <v>579</v>
      </c>
      <c r="E131" s="51">
        <v>0</v>
      </c>
      <c r="F131" s="51"/>
      <c r="G131" s="51"/>
      <c r="H131" s="51"/>
      <c r="I131" s="51"/>
      <c r="J131" s="51">
        <v>0</v>
      </c>
      <c r="K131" s="51">
        <v>840.13000000000011</v>
      </c>
      <c r="L131" s="51">
        <v>0</v>
      </c>
      <c r="M131" s="51">
        <v>0</v>
      </c>
      <c r="N131" s="51">
        <v>0</v>
      </c>
      <c r="O131" s="51">
        <v>0</v>
      </c>
      <c r="P131" s="51">
        <v>0</v>
      </c>
      <c r="Q131" s="51">
        <v>0</v>
      </c>
      <c r="R131" s="51">
        <v>0</v>
      </c>
      <c r="S131" s="51">
        <v>0</v>
      </c>
      <c r="T131" s="51">
        <v>0</v>
      </c>
      <c r="U131" s="51">
        <v>0</v>
      </c>
      <c r="V131" s="51">
        <v>0</v>
      </c>
      <c r="W131" s="51">
        <v>0</v>
      </c>
      <c r="X131" s="51">
        <v>0</v>
      </c>
      <c r="Y131" s="51">
        <v>0</v>
      </c>
      <c r="Z131" s="51">
        <v>0</v>
      </c>
      <c r="AA131" s="51">
        <v>0</v>
      </c>
      <c r="AB131" s="51">
        <v>0</v>
      </c>
      <c r="AC131" s="51">
        <v>0</v>
      </c>
      <c r="AD131" s="51">
        <v>0</v>
      </c>
      <c r="AE131" s="51">
        <v>0</v>
      </c>
      <c r="AF131" s="51">
        <v>840.13000000000011</v>
      </c>
      <c r="AG131" s="202"/>
    </row>
    <row r="132" spans="2:33" ht="12.2" customHeight="1" x14ac:dyDescent="0.2">
      <c r="B132" s="48" t="s">
        <v>345</v>
      </c>
      <c r="C132" s="49" t="s">
        <v>346</v>
      </c>
      <c r="D132" s="50" t="s">
        <v>579</v>
      </c>
      <c r="E132" s="51">
        <v>0</v>
      </c>
      <c r="F132" s="51"/>
      <c r="G132" s="51"/>
      <c r="H132" s="51"/>
      <c r="I132" s="51"/>
      <c r="J132" s="51">
        <v>0</v>
      </c>
      <c r="K132" s="51">
        <v>0</v>
      </c>
      <c r="L132" s="51">
        <v>0</v>
      </c>
      <c r="M132" s="51">
        <v>0</v>
      </c>
      <c r="N132" s="51">
        <v>0</v>
      </c>
      <c r="O132" s="51">
        <v>0</v>
      </c>
      <c r="P132" s="51">
        <v>0</v>
      </c>
      <c r="Q132" s="51">
        <v>0</v>
      </c>
      <c r="R132" s="51">
        <v>0</v>
      </c>
      <c r="S132" s="51">
        <v>0</v>
      </c>
      <c r="T132" s="51">
        <v>0</v>
      </c>
      <c r="U132" s="51">
        <v>0</v>
      </c>
      <c r="V132" s="51">
        <v>0</v>
      </c>
      <c r="W132" s="51">
        <v>0</v>
      </c>
      <c r="X132" s="51">
        <v>0</v>
      </c>
      <c r="Y132" s="51">
        <v>0</v>
      </c>
      <c r="Z132" s="51">
        <v>0</v>
      </c>
      <c r="AA132" s="51">
        <v>0</v>
      </c>
      <c r="AB132" s="51">
        <v>0</v>
      </c>
      <c r="AC132" s="51">
        <v>0</v>
      </c>
      <c r="AD132" s="51">
        <v>0</v>
      </c>
      <c r="AE132" s="51">
        <v>0</v>
      </c>
      <c r="AF132" s="51">
        <v>0</v>
      </c>
      <c r="AG132" s="202"/>
    </row>
    <row r="133" spans="2:33" ht="12.2" customHeight="1" x14ac:dyDescent="0.2">
      <c r="B133" s="48" t="s">
        <v>347</v>
      </c>
      <c r="C133" s="49" t="s">
        <v>348</v>
      </c>
      <c r="D133" s="50" t="s">
        <v>579</v>
      </c>
      <c r="E133" s="51">
        <v>0</v>
      </c>
      <c r="F133" s="51"/>
      <c r="G133" s="51"/>
      <c r="H133" s="51"/>
      <c r="I133" s="51"/>
      <c r="J133" s="51">
        <v>0</v>
      </c>
      <c r="K133" s="51">
        <v>0</v>
      </c>
      <c r="L133" s="51">
        <v>0</v>
      </c>
      <c r="M133" s="51">
        <v>0</v>
      </c>
      <c r="N133" s="51">
        <v>0</v>
      </c>
      <c r="O133" s="51">
        <v>0</v>
      </c>
      <c r="P133" s="51">
        <v>0</v>
      </c>
      <c r="Q133" s="51">
        <v>0</v>
      </c>
      <c r="R133" s="51">
        <v>0</v>
      </c>
      <c r="S133" s="51">
        <v>0</v>
      </c>
      <c r="T133" s="51">
        <v>0</v>
      </c>
      <c r="U133" s="51">
        <v>0</v>
      </c>
      <c r="V133" s="51">
        <v>0</v>
      </c>
      <c r="W133" s="51">
        <v>0</v>
      </c>
      <c r="X133" s="51">
        <v>0</v>
      </c>
      <c r="Y133" s="51">
        <v>0</v>
      </c>
      <c r="Z133" s="51">
        <v>0</v>
      </c>
      <c r="AA133" s="51">
        <v>0</v>
      </c>
      <c r="AB133" s="51">
        <v>0</v>
      </c>
      <c r="AC133" s="51">
        <v>0</v>
      </c>
      <c r="AD133" s="51">
        <v>0</v>
      </c>
      <c r="AE133" s="51">
        <v>0</v>
      </c>
      <c r="AF133" s="51">
        <v>0</v>
      </c>
      <c r="AG133" s="202"/>
    </row>
    <row r="134" spans="2:33" ht="12.2" customHeight="1" x14ac:dyDescent="0.2">
      <c r="B134" s="48" t="s">
        <v>349</v>
      </c>
      <c r="C134" s="49" t="s">
        <v>350</v>
      </c>
      <c r="D134" s="50" t="s">
        <v>579</v>
      </c>
      <c r="E134" s="51">
        <v>0</v>
      </c>
      <c r="F134" s="51"/>
      <c r="G134" s="51"/>
      <c r="H134" s="51"/>
      <c r="I134" s="51"/>
      <c r="J134" s="51">
        <v>0</v>
      </c>
      <c r="K134" s="51">
        <v>908.23</v>
      </c>
      <c r="L134" s="51">
        <v>0</v>
      </c>
      <c r="M134" s="51">
        <v>0</v>
      </c>
      <c r="N134" s="51">
        <v>0</v>
      </c>
      <c r="O134" s="51">
        <v>1330.24</v>
      </c>
      <c r="P134" s="51">
        <v>0</v>
      </c>
      <c r="Q134" s="51">
        <v>0</v>
      </c>
      <c r="R134" s="51">
        <v>0</v>
      </c>
      <c r="S134" s="51">
        <v>0</v>
      </c>
      <c r="T134" s="51">
        <v>0</v>
      </c>
      <c r="U134" s="51">
        <v>0</v>
      </c>
      <c r="V134" s="51">
        <v>0</v>
      </c>
      <c r="W134" s="51">
        <v>0</v>
      </c>
      <c r="X134" s="51">
        <v>0</v>
      </c>
      <c r="Y134" s="51">
        <v>0</v>
      </c>
      <c r="Z134" s="51">
        <v>0</v>
      </c>
      <c r="AA134" s="51">
        <v>0</v>
      </c>
      <c r="AB134" s="51">
        <v>0</v>
      </c>
      <c r="AC134" s="51">
        <v>0</v>
      </c>
      <c r="AD134" s="51">
        <v>0</v>
      </c>
      <c r="AE134" s="51">
        <v>0</v>
      </c>
      <c r="AF134" s="51">
        <v>2238.4700000000003</v>
      </c>
      <c r="AG134" s="202"/>
    </row>
    <row r="135" spans="2:33" ht="12.2" customHeight="1" x14ac:dyDescent="0.2">
      <c r="B135" s="48" t="s">
        <v>351</v>
      </c>
      <c r="C135" s="49" t="s">
        <v>352</v>
      </c>
      <c r="D135" s="50" t="s">
        <v>609</v>
      </c>
      <c r="E135" s="51">
        <v>7578.24</v>
      </c>
      <c r="F135" s="51"/>
      <c r="G135" s="51"/>
      <c r="H135" s="51"/>
      <c r="I135" s="51"/>
      <c r="J135" s="51">
        <v>0</v>
      </c>
      <c r="K135" s="51">
        <v>0</v>
      </c>
      <c r="L135" s="51">
        <v>0</v>
      </c>
      <c r="M135" s="51">
        <v>0</v>
      </c>
      <c r="N135" s="51">
        <v>0</v>
      </c>
      <c r="O135" s="51">
        <v>0</v>
      </c>
      <c r="P135" s="51">
        <v>0</v>
      </c>
      <c r="Q135" s="51">
        <v>0</v>
      </c>
      <c r="R135" s="51">
        <v>0</v>
      </c>
      <c r="S135" s="51">
        <v>0</v>
      </c>
      <c r="T135" s="51">
        <v>0</v>
      </c>
      <c r="U135" s="51">
        <v>0</v>
      </c>
      <c r="V135" s="51">
        <v>-2198.2399999999998</v>
      </c>
      <c r="W135" s="51">
        <v>0</v>
      </c>
      <c r="X135" s="51">
        <v>0</v>
      </c>
      <c r="Y135" s="51">
        <v>0</v>
      </c>
      <c r="Z135" s="51">
        <v>0</v>
      </c>
      <c r="AA135" s="51">
        <v>0</v>
      </c>
      <c r="AB135" s="51">
        <v>0</v>
      </c>
      <c r="AC135" s="51">
        <v>0</v>
      </c>
      <c r="AD135" s="51">
        <v>0</v>
      </c>
      <c r="AE135" s="51">
        <v>0</v>
      </c>
      <c r="AF135" s="51">
        <v>5380</v>
      </c>
      <c r="AG135" s="202"/>
    </row>
    <row r="136" spans="2:33" ht="12.2" customHeight="1" x14ac:dyDescent="0.2">
      <c r="B136" s="48" t="s">
        <v>353</v>
      </c>
      <c r="C136" s="49" t="s">
        <v>354</v>
      </c>
      <c r="D136" s="50" t="s">
        <v>579</v>
      </c>
      <c r="E136" s="51">
        <v>0</v>
      </c>
      <c r="F136" s="51"/>
      <c r="G136" s="51"/>
      <c r="H136" s="51"/>
      <c r="I136" s="51"/>
      <c r="J136" s="51">
        <v>0</v>
      </c>
      <c r="K136" s="51">
        <v>0</v>
      </c>
      <c r="L136" s="51">
        <v>0</v>
      </c>
      <c r="M136" s="51">
        <v>0</v>
      </c>
      <c r="N136" s="51">
        <v>0</v>
      </c>
      <c r="O136" s="51">
        <v>0</v>
      </c>
      <c r="P136" s="51">
        <v>0</v>
      </c>
      <c r="Q136" s="51">
        <v>0</v>
      </c>
      <c r="R136" s="51">
        <v>0</v>
      </c>
      <c r="S136" s="51">
        <v>0</v>
      </c>
      <c r="T136" s="51">
        <v>0</v>
      </c>
      <c r="U136" s="51">
        <v>0</v>
      </c>
      <c r="V136" s="51">
        <v>0</v>
      </c>
      <c r="W136" s="51">
        <v>0</v>
      </c>
      <c r="X136" s="51">
        <v>0</v>
      </c>
      <c r="Y136" s="51">
        <v>0</v>
      </c>
      <c r="Z136" s="51">
        <v>0</v>
      </c>
      <c r="AA136" s="51">
        <v>0</v>
      </c>
      <c r="AB136" s="51">
        <v>0</v>
      </c>
      <c r="AC136" s="51">
        <v>0</v>
      </c>
      <c r="AD136" s="51">
        <v>0</v>
      </c>
      <c r="AE136" s="51">
        <v>0</v>
      </c>
      <c r="AF136" s="51">
        <v>0</v>
      </c>
      <c r="AG136" s="202"/>
    </row>
    <row r="137" spans="2:33" ht="12.2" customHeight="1" x14ac:dyDescent="0.2">
      <c r="B137" s="48" t="s">
        <v>355</v>
      </c>
      <c r="C137" s="49" t="s">
        <v>356</v>
      </c>
      <c r="D137" s="50" t="s">
        <v>579</v>
      </c>
      <c r="E137" s="51">
        <v>0</v>
      </c>
      <c r="F137" s="51"/>
      <c r="G137" s="51"/>
      <c r="H137" s="51"/>
      <c r="I137" s="51"/>
      <c r="J137" s="51">
        <v>0</v>
      </c>
      <c r="K137" s="51">
        <v>0</v>
      </c>
      <c r="L137" s="51">
        <v>0</v>
      </c>
      <c r="M137" s="51">
        <v>0</v>
      </c>
      <c r="N137" s="51">
        <v>0</v>
      </c>
      <c r="O137" s="51">
        <v>0</v>
      </c>
      <c r="P137" s="51">
        <v>0</v>
      </c>
      <c r="Q137" s="51">
        <v>0</v>
      </c>
      <c r="R137" s="51">
        <v>0</v>
      </c>
      <c r="S137" s="51">
        <v>0</v>
      </c>
      <c r="T137" s="51">
        <v>0</v>
      </c>
      <c r="U137" s="51">
        <v>0</v>
      </c>
      <c r="V137" s="51">
        <v>0</v>
      </c>
      <c r="W137" s="51">
        <v>0</v>
      </c>
      <c r="X137" s="51">
        <v>0</v>
      </c>
      <c r="Y137" s="51">
        <v>0</v>
      </c>
      <c r="Z137" s="51">
        <v>0</v>
      </c>
      <c r="AA137" s="51">
        <v>0</v>
      </c>
      <c r="AB137" s="51">
        <v>0</v>
      </c>
      <c r="AC137" s="51">
        <v>0</v>
      </c>
      <c r="AD137" s="51">
        <v>0</v>
      </c>
      <c r="AE137" s="51">
        <v>0</v>
      </c>
      <c r="AF137" s="51">
        <v>0</v>
      </c>
      <c r="AG137" s="202"/>
    </row>
    <row r="138" spans="2:33" ht="12.2" customHeight="1" x14ac:dyDescent="0.2">
      <c r="B138" s="48" t="s">
        <v>357</v>
      </c>
      <c r="C138" s="54" t="s">
        <v>358</v>
      </c>
      <c r="D138" s="50" t="s">
        <v>579</v>
      </c>
      <c r="E138" s="51">
        <v>0</v>
      </c>
      <c r="F138" s="51"/>
      <c r="G138" s="51"/>
      <c r="H138" s="51"/>
      <c r="I138" s="51"/>
      <c r="J138" s="51">
        <v>0</v>
      </c>
      <c r="K138" s="51">
        <v>0</v>
      </c>
      <c r="L138" s="51">
        <v>0</v>
      </c>
      <c r="M138" s="51">
        <v>0</v>
      </c>
      <c r="N138" s="51">
        <v>0</v>
      </c>
      <c r="O138" s="51">
        <v>0</v>
      </c>
      <c r="P138" s="51">
        <v>0</v>
      </c>
      <c r="Q138" s="51">
        <v>0</v>
      </c>
      <c r="R138" s="51">
        <v>0</v>
      </c>
      <c r="S138" s="51">
        <v>0</v>
      </c>
      <c r="T138" s="51">
        <v>0</v>
      </c>
      <c r="U138" s="51">
        <v>0</v>
      </c>
      <c r="V138" s="51">
        <v>0</v>
      </c>
      <c r="W138" s="51">
        <v>0</v>
      </c>
      <c r="X138" s="51">
        <v>0</v>
      </c>
      <c r="Y138" s="51">
        <v>0</v>
      </c>
      <c r="Z138" s="51">
        <v>0</v>
      </c>
      <c r="AA138" s="51">
        <v>0</v>
      </c>
      <c r="AB138" s="51">
        <v>0</v>
      </c>
      <c r="AC138" s="51">
        <v>0</v>
      </c>
      <c r="AD138" s="51">
        <v>0</v>
      </c>
      <c r="AE138" s="51">
        <v>0</v>
      </c>
      <c r="AF138" s="51">
        <v>0</v>
      </c>
      <c r="AG138" s="202"/>
    </row>
    <row r="139" spans="2:33" ht="12.2" customHeight="1" x14ac:dyDescent="0.2">
      <c r="B139" s="42" t="s">
        <v>359</v>
      </c>
      <c r="C139" s="43" t="s">
        <v>360</v>
      </c>
      <c r="D139" s="56"/>
      <c r="E139" s="45">
        <v>0</v>
      </c>
      <c r="F139" s="45"/>
      <c r="G139" s="45"/>
      <c r="H139" s="45"/>
      <c r="I139" s="45"/>
      <c r="J139" s="45">
        <v>0</v>
      </c>
      <c r="K139" s="45">
        <v>0</v>
      </c>
      <c r="L139" s="45">
        <v>0</v>
      </c>
      <c r="M139" s="45">
        <v>0</v>
      </c>
      <c r="N139" s="45">
        <v>0</v>
      </c>
      <c r="O139" s="45">
        <v>0</v>
      </c>
      <c r="P139" s="45">
        <v>0</v>
      </c>
      <c r="Q139" s="45">
        <v>0</v>
      </c>
      <c r="R139" s="45">
        <v>0</v>
      </c>
      <c r="S139" s="45">
        <v>0</v>
      </c>
      <c r="T139" s="45">
        <v>0</v>
      </c>
      <c r="U139" s="45">
        <v>0</v>
      </c>
      <c r="V139" s="45">
        <v>0</v>
      </c>
      <c r="W139" s="45">
        <v>0</v>
      </c>
      <c r="X139" s="45">
        <v>0</v>
      </c>
      <c r="Y139" s="45">
        <v>0</v>
      </c>
      <c r="Z139" s="45">
        <v>0</v>
      </c>
      <c r="AA139" s="45">
        <v>0</v>
      </c>
      <c r="AB139" s="45">
        <v>0</v>
      </c>
      <c r="AC139" s="45">
        <v>0</v>
      </c>
      <c r="AD139" s="45">
        <v>0</v>
      </c>
      <c r="AE139" s="45">
        <v>0</v>
      </c>
      <c r="AF139" s="45">
        <v>0</v>
      </c>
      <c r="AG139" s="202"/>
    </row>
    <row r="140" spans="2:33" ht="12.2" customHeight="1" x14ac:dyDescent="0.2">
      <c r="B140" s="48" t="s">
        <v>361</v>
      </c>
      <c r="C140" s="49" t="s">
        <v>362</v>
      </c>
      <c r="D140" s="50" t="s">
        <v>579</v>
      </c>
      <c r="E140" s="51">
        <v>0</v>
      </c>
      <c r="F140" s="51"/>
      <c r="G140" s="51"/>
      <c r="H140" s="51"/>
      <c r="I140" s="51"/>
      <c r="J140" s="51">
        <v>0</v>
      </c>
      <c r="K140" s="51">
        <v>0</v>
      </c>
      <c r="L140" s="51">
        <v>0</v>
      </c>
      <c r="M140" s="51">
        <v>0</v>
      </c>
      <c r="N140" s="51">
        <v>0</v>
      </c>
      <c r="O140" s="51">
        <v>0</v>
      </c>
      <c r="P140" s="51">
        <v>0</v>
      </c>
      <c r="Q140" s="51">
        <v>0</v>
      </c>
      <c r="R140" s="51">
        <v>0</v>
      </c>
      <c r="S140" s="51">
        <v>0</v>
      </c>
      <c r="T140" s="51">
        <v>0</v>
      </c>
      <c r="U140" s="51">
        <v>0</v>
      </c>
      <c r="V140" s="51">
        <v>0</v>
      </c>
      <c r="W140" s="51">
        <v>0</v>
      </c>
      <c r="X140" s="51">
        <v>0</v>
      </c>
      <c r="Y140" s="51">
        <v>0</v>
      </c>
      <c r="Z140" s="51">
        <v>0</v>
      </c>
      <c r="AA140" s="51">
        <v>0</v>
      </c>
      <c r="AB140" s="51">
        <v>0</v>
      </c>
      <c r="AC140" s="51">
        <v>0</v>
      </c>
      <c r="AD140" s="51">
        <v>0</v>
      </c>
      <c r="AE140" s="51">
        <v>0</v>
      </c>
      <c r="AF140" s="51">
        <v>0</v>
      </c>
      <c r="AG140" s="202"/>
    </row>
    <row r="141" spans="2:33" ht="12.2" customHeight="1" x14ac:dyDescent="0.2">
      <c r="B141" s="48" t="s">
        <v>363</v>
      </c>
      <c r="C141" s="49" t="s">
        <v>364</v>
      </c>
      <c r="D141" s="50" t="s">
        <v>579</v>
      </c>
      <c r="E141" s="51">
        <v>0</v>
      </c>
      <c r="F141" s="51"/>
      <c r="G141" s="51"/>
      <c r="H141" s="51"/>
      <c r="I141" s="51"/>
      <c r="J141" s="51">
        <v>0</v>
      </c>
      <c r="K141" s="51">
        <v>0</v>
      </c>
      <c r="L141" s="51">
        <v>0</v>
      </c>
      <c r="M141" s="51">
        <v>0</v>
      </c>
      <c r="N141" s="51">
        <v>0</v>
      </c>
      <c r="O141" s="51">
        <v>0</v>
      </c>
      <c r="P141" s="51">
        <v>0</v>
      </c>
      <c r="Q141" s="51">
        <v>0</v>
      </c>
      <c r="R141" s="51">
        <v>0</v>
      </c>
      <c r="S141" s="51">
        <v>0</v>
      </c>
      <c r="T141" s="51">
        <v>0</v>
      </c>
      <c r="U141" s="51">
        <v>0</v>
      </c>
      <c r="V141" s="51">
        <v>0</v>
      </c>
      <c r="W141" s="51">
        <v>0</v>
      </c>
      <c r="X141" s="51">
        <v>0</v>
      </c>
      <c r="Y141" s="51">
        <v>0</v>
      </c>
      <c r="Z141" s="51">
        <v>0</v>
      </c>
      <c r="AA141" s="51">
        <v>0</v>
      </c>
      <c r="AB141" s="51">
        <v>0</v>
      </c>
      <c r="AC141" s="51">
        <v>0</v>
      </c>
      <c r="AD141" s="51">
        <v>0</v>
      </c>
      <c r="AE141" s="51">
        <v>0</v>
      </c>
      <c r="AF141" s="51">
        <v>0</v>
      </c>
      <c r="AG141" s="202"/>
    </row>
    <row r="142" spans="2:33" ht="12.2" customHeight="1" x14ac:dyDescent="0.2">
      <c r="B142" s="42" t="s">
        <v>365</v>
      </c>
      <c r="C142" s="43" t="s">
        <v>366</v>
      </c>
      <c r="D142" s="56"/>
      <c r="E142" s="45">
        <v>0</v>
      </c>
      <c r="F142" s="45"/>
      <c r="G142" s="45"/>
      <c r="H142" s="45"/>
      <c r="I142" s="45"/>
      <c r="J142" s="45">
        <v>0</v>
      </c>
      <c r="K142" s="45">
        <v>0</v>
      </c>
      <c r="L142" s="45">
        <v>0</v>
      </c>
      <c r="M142" s="45">
        <v>0</v>
      </c>
      <c r="N142" s="45">
        <v>0</v>
      </c>
      <c r="O142" s="45">
        <v>0</v>
      </c>
      <c r="P142" s="45">
        <v>0</v>
      </c>
      <c r="Q142" s="45">
        <v>0</v>
      </c>
      <c r="R142" s="45">
        <v>0</v>
      </c>
      <c r="S142" s="45">
        <v>0</v>
      </c>
      <c r="T142" s="45">
        <v>0</v>
      </c>
      <c r="U142" s="45">
        <v>0</v>
      </c>
      <c r="V142" s="45">
        <v>0</v>
      </c>
      <c r="W142" s="45">
        <v>0</v>
      </c>
      <c r="X142" s="45">
        <v>0</v>
      </c>
      <c r="Y142" s="45">
        <v>0</v>
      </c>
      <c r="Z142" s="45">
        <v>0</v>
      </c>
      <c r="AA142" s="45">
        <v>0</v>
      </c>
      <c r="AB142" s="45">
        <v>0</v>
      </c>
      <c r="AC142" s="45">
        <v>0</v>
      </c>
      <c r="AD142" s="45">
        <v>0</v>
      </c>
      <c r="AE142" s="45">
        <v>0</v>
      </c>
      <c r="AF142" s="45">
        <v>0</v>
      </c>
      <c r="AG142" s="202"/>
    </row>
    <row r="143" spans="2:33" ht="12.2" customHeight="1" x14ac:dyDescent="0.2">
      <c r="B143" s="48" t="s">
        <v>367</v>
      </c>
      <c r="C143" s="49" t="s">
        <v>368</v>
      </c>
      <c r="D143" s="50" t="s">
        <v>579</v>
      </c>
      <c r="E143" s="51">
        <v>0</v>
      </c>
      <c r="F143" s="51"/>
      <c r="G143" s="51"/>
      <c r="H143" s="51"/>
      <c r="I143" s="51"/>
      <c r="J143" s="51">
        <v>0</v>
      </c>
      <c r="K143" s="51">
        <v>5281.34</v>
      </c>
      <c r="L143" s="51">
        <v>0</v>
      </c>
      <c r="M143" s="51">
        <v>0</v>
      </c>
      <c r="N143" s="51">
        <v>0</v>
      </c>
      <c r="O143" s="51">
        <v>0</v>
      </c>
      <c r="P143" s="51">
        <v>0</v>
      </c>
      <c r="Q143" s="51">
        <v>0</v>
      </c>
      <c r="R143" s="51">
        <v>0</v>
      </c>
      <c r="S143" s="51">
        <v>0</v>
      </c>
      <c r="T143" s="51">
        <v>0</v>
      </c>
      <c r="U143" s="51">
        <v>0</v>
      </c>
      <c r="V143" s="51">
        <v>0</v>
      </c>
      <c r="W143" s="51">
        <v>0</v>
      </c>
      <c r="X143" s="51">
        <v>0</v>
      </c>
      <c r="Y143" s="51">
        <v>0</v>
      </c>
      <c r="Z143" s="51">
        <v>0</v>
      </c>
      <c r="AA143" s="51">
        <v>0</v>
      </c>
      <c r="AB143" s="51">
        <v>0</v>
      </c>
      <c r="AC143" s="51">
        <v>0</v>
      </c>
      <c r="AD143" s="51">
        <v>0</v>
      </c>
      <c r="AE143" s="51">
        <v>0</v>
      </c>
      <c r="AF143" s="51">
        <v>5281.34</v>
      </c>
      <c r="AG143" s="202"/>
    </row>
    <row r="144" spans="2:33" ht="12.2" customHeight="1" x14ac:dyDescent="0.2">
      <c r="B144" s="48" t="s">
        <v>369</v>
      </c>
      <c r="C144" s="49" t="s">
        <v>370</v>
      </c>
      <c r="D144" s="50" t="s">
        <v>579</v>
      </c>
      <c r="E144" s="51">
        <v>0</v>
      </c>
      <c r="F144" s="51"/>
      <c r="G144" s="51"/>
      <c r="H144" s="51"/>
      <c r="I144" s="51"/>
      <c r="J144" s="51">
        <v>0</v>
      </c>
      <c r="K144" s="51">
        <v>0</v>
      </c>
      <c r="L144" s="51">
        <v>0</v>
      </c>
      <c r="M144" s="51">
        <v>0</v>
      </c>
      <c r="N144" s="51">
        <v>0</v>
      </c>
      <c r="O144" s="51">
        <v>0</v>
      </c>
      <c r="P144" s="51">
        <v>0</v>
      </c>
      <c r="Q144" s="51">
        <v>0</v>
      </c>
      <c r="R144" s="51">
        <v>0</v>
      </c>
      <c r="S144" s="51">
        <v>0</v>
      </c>
      <c r="T144" s="51">
        <v>0</v>
      </c>
      <c r="U144" s="51">
        <v>0</v>
      </c>
      <c r="V144" s="51">
        <v>0</v>
      </c>
      <c r="W144" s="51">
        <v>0</v>
      </c>
      <c r="X144" s="51">
        <v>0</v>
      </c>
      <c r="Y144" s="51">
        <v>0</v>
      </c>
      <c r="Z144" s="51">
        <v>0</v>
      </c>
      <c r="AA144" s="51">
        <v>0</v>
      </c>
      <c r="AB144" s="51">
        <v>0</v>
      </c>
      <c r="AC144" s="51">
        <v>0</v>
      </c>
      <c r="AD144" s="51">
        <v>0</v>
      </c>
      <c r="AE144" s="51">
        <v>0</v>
      </c>
      <c r="AF144" s="51">
        <v>0</v>
      </c>
      <c r="AG144" s="202"/>
    </row>
    <row r="145" spans="2:33" ht="12.2" customHeight="1" x14ac:dyDescent="0.2">
      <c r="B145" s="48" t="s">
        <v>371</v>
      </c>
      <c r="C145" s="49" t="s">
        <v>372</v>
      </c>
      <c r="D145" s="50" t="s">
        <v>610</v>
      </c>
      <c r="E145" s="51">
        <v>1980</v>
      </c>
      <c r="F145" s="51"/>
      <c r="G145" s="51"/>
      <c r="H145" s="51"/>
      <c r="I145" s="51"/>
      <c r="J145" s="51">
        <v>0</v>
      </c>
      <c r="K145" s="51">
        <v>0</v>
      </c>
      <c r="L145" s="51">
        <v>0</v>
      </c>
      <c r="M145" s="51">
        <v>0</v>
      </c>
      <c r="N145" s="51">
        <v>0</v>
      </c>
      <c r="O145" s="51">
        <v>0</v>
      </c>
      <c r="P145" s="51">
        <v>0</v>
      </c>
      <c r="Q145" s="51">
        <v>0</v>
      </c>
      <c r="R145" s="51">
        <v>0</v>
      </c>
      <c r="S145" s="51">
        <v>-990</v>
      </c>
      <c r="T145" s="51">
        <v>0</v>
      </c>
      <c r="U145" s="51">
        <v>0</v>
      </c>
      <c r="V145" s="51">
        <v>0</v>
      </c>
      <c r="W145" s="51">
        <v>0</v>
      </c>
      <c r="X145" s="51">
        <v>0</v>
      </c>
      <c r="Y145" s="51">
        <v>0</v>
      </c>
      <c r="Z145" s="51">
        <v>0</v>
      </c>
      <c r="AA145" s="51">
        <v>0</v>
      </c>
      <c r="AB145" s="51">
        <v>0</v>
      </c>
      <c r="AC145" s="51">
        <v>0</v>
      </c>
      <c r="AD145" s="51">
        <v>0</v>
      </c>
      <c r="AE145" s="51">
        <v>0</v>
      </c>
      <c r="AF145" s="51">
        <v>990</v>
      </c>
      <c r="AG145" s="202"/>
    </row>
    <row r="146" spans="2:33" ht="12.2" customHeight="1" x14ac:dyDescent="0.2">
      <c r="B146" s="48" t="s">
        <v>373</v>
      </c>
      <c r="C146" s="49" t="s">
        <v>374</v>
      </c>
      <c r="D146" s="50" t="s">
        <v>579</v>
      </c>
      <c r="E146" s="51">
        <v>0</v>
      </c>
      <c r="F146" s="51"/>
      <c r="G146" s="51"/>
      <c r="H146" s="51"/>
      <c r="I146" s="51"/>
      <c r="J146" s="51">
        <v>0</v>
      </c>
      <c r="K146" s="51">
        <v>0</v>
      </c>
      <c r="L146" s="51">
        <v>0</v>
      </c>
      <c r="M146" s="51">
        <v>0</v>
      </c>
      <c r="N146" s="51">
        <v>0</v>
      </c>
      <c r="O146" s="51">
        <v>0</v>
      </c>
      <c r="P146" s="51">
        <v>0</v>
      </c>
      <c r="Q146" s="51">
        <v>0</v>
      </c>
      <c r="R146" s="51">
        <v>0</v>
      </c>
      <c r="S146" s="51">
        <v>990</v>
      </c>
      <c r="T146" s="51">
        <v>0</v>
      </c>
      <c r="U146" s="51">
        <v>0</v>
      </c>
      <c r="V146" s="51">
        <v>0</v>
      </c>
      <c r="W146" s="51">
        <v>0</v>
      </c>
      <c r="X146" s="51">
        <v>0</v>
      </c>
      <c r="Y146" s="51">
        <v>0</v>
      </c>
      <c r="Z146" s="51">
        <v>0</v>
      </c>
      <c r="AA146" s="51">
        <v>0</v>
      </c>
      <c r="AB146" s="51">
        <v>0</v>
      </c>
      <c r="AC146" s="51">
        <v>0</v>
      </c>
      <c r="AD146" s="51">
        <v>0</v>
      </c>
      <c r="AE146" s="51">
        <v>0</v>
      </c>
      <c r="AF146" s="51">
        <v>990</v>
      </c>
      <c r="AG146" s="202"/>
    </row>
    <row r="147" spans="2:33" ht="12.2" customHeight="1" x14ac:dyDescent="0.2">
      <c r="B147" s="48" t="s">
        <v>375</v>
      </c>
      <c r="C147" s="49" t="s">
        <v>376</v>
      </c>
      <c r="D147" s="50" t="s">
        <v>579</v>
      </c>
      <c r="E147" s="51">
        <v>0</v>
      </c>
      <c r="F147" s="51"/>
      <c r="G147" s="51"/>
      <c r="H147" s="51"/>
      <c r="I147" s="51"/>
      <c r="J147" s="51">
        <v>0</v>
      </c>
      <c r="K147" s="51">
        <v>0</v>
      </c>
      <c r="L147" s="51">
        <v>0</v>
      </c>
      <c r="M147" s="51">
        <v>0</v>
      </c>
      <c r="N147" s="51">
        <v>0</v>
      </c>
      <c r="O147" s="51">
        <v>0</v>
      </c>
      <c r="P147" s="51">
        <v>0</v>
      </c>
      <c r="Q147" s="51">
        <v>0</v>
      </c>
      <c r="R147" s="51">
        <v>0</v>
      </c>
      <c r="S147" s="51">
        <v>0</v>
      </c>
      <c r="T147" s="51">
        <v>0</v>
      </c>
      <c r="U147" s="51">
        <v>0</v>
      </c>
      <c r="V147" s="51">
        <v>0</v>
      </c>
      <c r="W147" s="51">
        <v>0</v>
      </c>
      <c r="X147" s="51">
        <v>0</v>
      </c>
      <c r="Y147" s="51">
        <v>0</v>
      </c>
      <c r="Z147" s="51">
        <v>0</v>
      </c>
      <c r="AA147" s="51">
        <v>0</v>
      </c>
      <c r="AB147" s="51">
        <v>0</v>
      </c>
      <c r="AC147" s="51">
        <v>0</v>
      </c>
      <c r="AD147" s="51">
        <v>0</v>
      </c>
      <c r="AE147" s="51">
        <v>0</v>
      </c>
      <c r="AF147" s="51">
        <v>0</v>
      </c>
      <c r="AG147" s="202"/>
    </row>
    <row r="148" spans="2:33" ht="12.2" customHeight="1" x14ac:dyDescent="0.2">
      <c r="B148" s="48" t="s">
        <v>377</v>
      </c>
      <c r="C148" s="49" t="s">
        <v>378</v>
      </c>
      <c r="D148" s="50" t="s">
        <v>579</v>
      </c>
      <c r="E148" s="51">
        <v>0</v>
      </c>
      <c r="F148" s="51"/>
      <c r="G148" s="51"/>
      <c r="H148" s="51"/>
      <c r="I148" s="51"/>
      <c r="J148" s="51">
        <v>0</v>
      </c>
      <c r="K148" s="51">
        <v>0</v>
      </c>
      <c r="L148" s="51">
        <v>0</v>
      </c>
      <c r="M148" s="51">
        <v>0</v>
      </c>
      <c r="N148" s="51">
        <v>0</v>
      </c>
      <c r="O148" s="51">
        <v>0</v>
      </c>
      <c r="P148" s="51">
        <v>0</v>
      </c>
      <c r="Q148" s="51">
        <v>0</v>
      </c>
      <c r="R148" s="51">
        <v>0</v>
      </c>
      <c r="S148" s="51">
        <v>0</v>
      </c>
      <c r="T148" s="51">
        <v>0</v>
      </c>
      <c r="U148" s="51">
        <v>0</v>
      </c>
      <c r="V148" s="51">
        <v>0</v>
      </c>
      <c r="W148" s="51">
        <v>0</v>
      </c>
      <c r="X148" s="51">
        <v>0</v>
      </c>
      <c r="Y148" s="51">
        <v>0</v>
      </c>
      <c r="Z148" s="51">
        <v>0</v>
      </c>
      <c r="AA148" s="51">
        <v>0</v>
      </c>
      <c r="AB148" s="51">
        <v>0</v>
      </c>
      <c r="AC148" s="51">
        <v>0</v>
      </c>
      <c r="AD148" s="51">
        <v>0</v>
      </c>
      <c r="AE148" s="51">
        <v>0</v>
      </c>
      <c r="AF148" s="51">
        <v>0</v>
      </c>
      <c r="AG148" s="202"/>
    </row>
    <row r="149" spans="2:33" ht="12.2" customHeight="1" x14ac:dyDescent="0.2">
      <c r="B149" s="48" t="s">
        <v>379</v>
      </c>
      <c r="C149" s="49" t="s">
        <v>380</v>
      </c>
      <c r="D149" s="50" t="s">
        <v>579</v>
      </c>
      <c r="E149" s="51">
        <v>0</v>
      </c>
      <c r="F149" s="51"/>
      <c r="G149" s="51"/>
      <c r="H149" s="51"/>
      <c r="I149" s="51"/>
      <c r="J149" s="51">
        <v>0</v>
      </c>
      <c r="K149" s="51">
        <v>447.75</v>
      </c>
      <c r="L149" s="51">
        <v>0</v>
      </c>
      <c r="M149" s="51">
        <v>1124.6500000000001</v>
      </c>
      <c r="N149" s="51">
        <v>0</v>
      </c>
      <c r="O149" s="51">
        <v>0</v>
      </c>
      <c r="P149" s="51">
        <v>0</v>
      </c>
      <c r="Q149" s="51">
        <v>0</v>
      </c>
      <c r="R149" s="51">
        <v>0</v>
      </c>
      <c r="S149" s="51">
        <v>0</v>
      </c>
      <c r="T149" s="51">
        <v>0</v>
      </c>
      <c r="U149" s="51">
        <v>0</v>
      </c>
      <c r="V149" s="51">
        <v>0</v>
      </c>
      <c r="W149" s="51">
        <v>0</v>
      </c>
      <c r="X149" s="51">
        <v>0</v>
      </c>
      <c r="Y149" s="51">
        <v>0</v>
      </c>
      <c r="Z149" s="51">
        <v>0</v>
      </c>
      <c r="AA149" s="51">
        <v>0</v>
      </c>
      <c r="AB149" s="51">
        <v>0</v>
      </c>
      <c r="AC149" s="51">
        <v>0</v>
      </c>
      <c r="AD149" s="51">
        <v>0</v>
      </c>
      <c r="AE149" s="51">
        <v>0</v>
      </c>
      <c r="AF149" s="51">
        <v>1572.4</v>
      </c>
      <c r="AG149" s="202"/>
    </row>
    <row r="150" spans="2:33" ht="12.2" customHeight="1" x14ac:dyDescent="0.2">
      <c r="B150" s="48" t="s">
        <v>381</v>
      </c>
      <c r="C150" s="49" t="s">
        <v>382</v>
      </c>
      <c r="D150" s="50" t="s">
        <v>579</v>
      </c>
      <c r="E150" s="51">
        <v>0</v>
      </c>
      <c r="F150" s="51"/>
      <c r="G150" s="51"/>
      <c r="H150" s="51"/>
      <c r="I150" s="51"/>
      <c r="J150" s="51">
        <v>0</v>
      </c>
      <c r="K150" s="51">
        <v>4950.67</v>
      </c>
      <c r="L150" s="51">
        <v>0</v>
      </c>
      <c r="M150" s="51">
        <v>0</v>
      </c>
      <c r="N150" s="51">
        <v>0</v>
      </c>
      <c r="O150" s="51">
        <v>0</v>
      </c>
      <c r="P150" s="51">
        <v>0</v>
      </c>
      <c r="Q150" s="51">
        <v>0</v>
      </c>
      <c r="R150" s="51">
        <v>0</v>
      </c>
      <c r="S150" s="51">
        <v>0</v>
      </c>
      <c r="T150" s="51">
        <v>0</v>
      </c>
      <c r="U150" s="51">
        <v>0</v>
      </c>
      <c r="V150" s="51">
        <v>0</v>
      </c>
      <c r="W150" s="51">
        <v>0</v>
      </c>
      <c r="X150" s="51">
        <v>0</v>
      </c>
      <c r="Y150" s="51">
        <v>0</v>
      </c>
      <c r="Z150" s="51">
        <v>0</v>
      </c>
      <c r="AA150" s="51">
        <v>0</v>
      </c>
      <c r="AB150" s="51">
        <v>0</v>
      </c>
      <c r="AC150" s="51">
        <v>0</v>
      </c>
      <c r="AD150" s="51">
        <v>0</v>
      </c>
      <c r="AE150" s="51">
        <v>0</v>
      </c>
      <c r="AF150" s="51">
        <v>4950.67</v>
      </c>
      <c r="AG150" s="202"/>
    </row>
    <row r="151" spans="2:33" ht="12.2" customHeight="1" x14ac:dyDescent="0.2">
      <c r="B151" s="48" t="s">
        <v>383</v>
      </c>
      <c r="C151" s="49" t="s">
        <v>384</v>
      </c>
      <c r="D151" s="50" t="s">
        <v>579</v>
      </c>
      <c r="E151" s="51">
        <v>0</v>
      </c>
      <c r="F151" s="51"/>
      <c r="G151" s="51"/>
      <c r="H151" s="51"/>
      <c r="I151" s="51"/>
      <c r="J151" s="51">
        <v>0</v>
      </c>
      <c r="K151" s="51">
        <v>0</v>
      </c>
      <c r="L151" s="51">
        <v>0</v>
      </c>
      <c r="M151" s="51">
        <v>0</v>
      </c>
      <c r="N151" s="51">
        <v>0</v>
      </c>
      <c r="O151" s="51">
        <v>0</v>
      </c>
      <c r="P151" s="51">
        <v>0</v>
      </c>
      <c r="Q151" s="51">
        <v>0</v>
      </c>
      <c r="R151" s="51">
        <v>0</v>
      </c>
      <c r="S151" s="51">
        <v>0</v>
      </c>
      <c r="T151" s="51">
        <v>0</v>
      </c>
      <c r="U151" s="51">
        <v>0</v>
      </c>
      <c r="V151" s="51">
        <v>0</v>
      </c>
      <c r="W151" s="51">
        <v>0</v>
      </c>
      <c r="X151" s="51">
        <v>0</v>
      </c>
      <c r="Y151" s="51">
        <v>0</v>
      </c>
      <c r="Z151" s="51">
        <v>0</v>
      </c>
      <c r="AA151" s="51">
        <v>0</v>
      </c>
      <c r="AB151" s="51">
        <v>0</v>
      </c>
      <c r="AC151" s="51">
        <v>0</v>
      </c>
      <c r="AD151" s="51">
        <v>0</v>
      </c>
      <c r="AE151" s="51">
        <v>0</v>
      </c>
      <c r="AF151" s="51">
        <v>0</v>
      </c>
      <c r="AG151" s="202"/>
    </row>
    <row r="152" spans="2:33" ht="12.2" customHeight="1" x14ac:dyDescent="0.2">
      <c r="B152" s="48" t="s">
        <v>385</v>
      </c>
      <c r="C152" s="49" t="s">
        <v>386</v>
      </c>
      <c r="D152" s="50" t="s">
        <v>579</v>
      </c>
      <c r="E152" s="51">
        <v>0</v>
      </c>
      <c r="F152" s="51"/>
      <c r="G152" s="51"/>
      <c r="H152" s="51"/>
      <c r="I152" s="51"/>
      <c r="J152" s="51">
        <v>0</v>
      </c>
      <c r="K152" s="51">
        <v>0</v>
      </c>
      <c r="L152" s="51">
        <v>0</v>
      </c>
      <c r="M152" s="51">
        <v>0</v>
      </c>
      <c r="N152" s="51">
        <v>0</v>
      </c>
      <c r="O152" s="51">
        <v>0</v>
      </c>
      <c r="P152" s="51">
        <v>0</v>
      </c>
      <c r="Q152" s="51">
        <v>0</v>
      </c>
      <c r="R152" s="51">
        <v>0</v>
      </c>
      <c r="S152" s="51">
        <v>0</v>
      </c>
      <c r="T152" s="51">
        <v>0</v>
      </c>
      <c r="U152" s="51">
        <v>0</v>
      </c>
      <c r="V152" s="51">
        <v>0</v>
      </c>
      <c r="W152" s="51">
        <v>0</v>
      </c>
      <c r="X152" s="51">
        <v>0</v>
      </c>
      <c r="Y152" s="51">
        <v>0</v>
      </c>
      <c r="Z152" s="51">
        <v>0</v>
      </c>
      <c r="AA152" s="51">
        <v>0</v>
      </c>
      <c r="AB152" s="51">
        <v>0</v>
      </c>
      <c r="AC152" s="51">
        <v>0</v>
      </c>
      <c r="AD152" s="51">
        <v>0</v>
      </c>
      <c r="AE152" s="51">
        <v>0</v>
      </c>
      <c r="AF152" s="51">
        <v>0</v>
      </c>
      <c r="AG152" s="202"/>
    </row>
    <row r="153" spans="2:33" ht="12.2" customHeight="1" x14ac:dyDescent="0.2">
      <c r="B153" s="48" t="s">
        <v>387</v>
      </c>
      <c r="C153" s="49" t="s">
        <v>388</v>
      </c>
      <c r="D153" s="50" t="s">
        <v>611</v>
      </c>
      <c r="E153" s="51">
        <v>662.53</v>
      </c>
      <c r="F153" s="51"/>
      <c r="G153" s="51"/>
      <c r="H153" s="51"/>
      <c r="I153" s="51"/>
      <c r="J153" s="51">
        <v>0</v>
      </c>
      <c r="K153" s="51">
        <v>0</v>
      </c>
      <c r="L153" s="51">
        <v>0</v>
      </c>
      <c r="M153" s="51">
        <v>0</v>
      </c>
      <c r="N153" s="51">
        <v>0</v>
      </c>
      <c r="O153" s="51">
        <v>0</v>
      </c>
      <c r="P153" s="51">
        <v>0</v>
      </c>
      <c r="Q153" s="51">
        <v>0</v>
      </c>
      <c r="R153" s="51">
        <v>0</v>
      </c>
      <c r="S153" s="51">
        <v>0</v>
      </c>
      <c r="T153" s="51">
        <v>0</v>
      </c>
      <c r="U153" s="51">
        <v>0</v>
      </c>
      <c r="V153" s="51">
        <v>0</v>
      </c>
      <c r="W153" s="51">
        <v>0</v>
      </c>
      <c r="X153" s="51">
        <v>0</v>
      </c>
      <c r="Y153" s="51">
        <v>0</v>
      </c>
      <c r="Z153" s="51">
        <v>0</v>
      </c>
      <c r="AA153" s="51">
        <v>0</v>
      </c>
      <c r="AB153" s="51">
        <v>0</v>
      </c>
      <c r="AC153" s="51">
        <v>0</v>
      </c>
      <c r="AD153" s="51">
        <v>0</v>
      </c>
      <c r="AE153" s="51">
        <v>0</v>
      </c>
      <c r="AF153" s="51">
        <v>662.53</v>
      </c>
      <c r="AG153" s="202"/>
    </row>
    <row r="154" spans="2:33" ht="12.2" customHeight="1" x14ac:dyDescent="0.2">
      <c r="B154" s="48" t="s">
        <v>389</v>
      </c>
      <c r="C154" s="49" t="s">
        <v>390</v>
      </c>
      <c r="D154" s="50" t="s">
        <v>612</v>
      </c>
      <c r="E154" s="51">
        <v>2715</v>
      </c>
      <c r="F154" s="51"/>
      <c r="G154" s="51"/>
      <c r="H154" s="51"/>
      <c r="I154" s="51"/>
      <c r="J154" s="51">
        <v>0</v>
      </c>
      <c r="K154" s="51">
        <v>0</v>
      </c>
      <c r="L154" s="51">
        <v>0</v>
      </c>
      <c r="M154" s="51">
        <v>0</v>
      </c>
      <c r="N154" s="51">
        <v>0</v>
      </c>
      <c r="O154" s="51">
        <v>0</v>
      </c>
      <c r="P154" s="51">
        <v>0</v>
      </c>
      <c r="Q154" s="51">
        <v>0</v>
      </c>
      <c r="R154" s="51">
        <v>0</v>
      </c>
      <c r="S154" s="51">
        <v>0</v>
      </c>
      <c r="T154" s="51">
        <v>0</v>
      </c>
      <c r="U154" s="51">
        <v>0</v>
      </c>
      <c r="V154" s="51">
        <v>0</v>
      </c>
      <c r="W154" s="51">
        <v>0</v>
      </c>
      <c r="X154" s="51">
        <v>0</v>
      </c>
      <c r="Y154" s="51">
        <v>0</v>
      </c>
      <c r="Z154" s="51">
        <v>0</v>
      </c>
      <c r="AA154" s="51">
        <v>0</v>
      </c>
      <c r="AB154" s="51">
        <v>0</v>
      </c>
      <c r="AC154" s="51">
        <v>0</v>
      </c>
      <c r="AD154" s="51">
        <v>0</v>
      </c>
      <c r="AE154" s="51">
        <v>0</v>
      </c>
      <c r="AF154" s="51">
        <v>2715</v>
      </c>
      <c r="AG154" s="202"/>
    </row>
    <row r="155" spans="2:33" ht="12.2" customHeight="1" x14ac:dyDescent="0.2">
      <c r="B155" s="48" t="s">
        <v>391</v>
      </c>
      <c r="C155" s="49" t="s">
        <v>392</v>
      </c>
      <c r="D155" s="50" t="s">
        <v>579</v>
      </c>
      <c r="E155" s="51">
        <v>0</v>
      </c>
      <c r="F155" s="51"/>
      <c r="G155" s="51"/>
      <c r="H155" s="51"/>
      <c r="I155" s="51"/>
      <c r="J155" s="51">
        <v>0</v>
      </c>
      <c r="K155" s="51">
        <v>0</v>
      </c>
      <c r="L155" s="51">
        <v>0</v>
      </c>
      <c r="M155" s="51">
        <v>0</v>
      </c>
      <c r="N155" s="51">
        <v>0</v>
      </c>
      <c r="O155" s="51">
        <v>0</v>
      </c>
      <c r="P155" s="51">
        <v>0</v>
      </c>
      <c r="Q155" s="51">
        <v>0</v>
      </c>
      <c r="R155" s="51">
        <v>0</v>
      </c>
      <c r="S155" s="51">
        <v>0</v>
      </c>
      <c r="T155" s="51">
        <v>0</v>
      </c>
      <c r="U155" s="51">
        <v>0</v>
      </c>
      <c r="V155" s="51">
        <v>0</v>
      </c>
      <c r="W155" s="51">
        <v>0</v>
      </c>
      <c r="X155" s="51">
        <v>0</v>
      </c>
      <c r="Y155" s="51">
        <v>0</v>
      </c>
      <c r="Z155" s="51">
        <v>0</v>
      </c>
      <c r="AA155" s="51">
        <v>0</v>
      </c>
      <c r="AB155" s="51">
        <v>0</v>
      </c>
      <c r="AC155" s="51">
        <v>0</v>
      </c>
      <c r="AD155" s="51">
        <v>0</v>
      </c>
      <c r="AE155" s="51">
        <v>0</v>
      </c>
      <c r="AF155" s="51">
        <v>0</v>
      </c>
      <c r="AG155" s="202"/>
    </row>
    <row r="156" spans="2:33" ht="12.2" customHeight="1" x14ac:dyDescent="0.2">
      <c r="B156" s="48" t="s">
        <v>393</v>
      </c>
      <c r="C156" s="49" t="s">
        <v>394</v>
      </c>
      <c r="D156" s="50" t="s">
        <v>613</v>
      </c>
      <c r="E156" s="51">
        <v>2334.65</v>
      </c>
      <c r="F156" s="51"/>
      <c r="G156" s="51"/>
      <c r="H156" s="51"/>
      <c r="I156" s="51"/>
      <c r="J156" s="51">
        <v>0</v>
      </c>
      <c r="K156" s="51">
        <v>0</v>
      </c>
      <c r="L156" s="51">
        <v>0</v>
      </c>
      <c r="M156" s="51">
        <v>-2334.65</v>
      </c>
      <c r="N156" s="51">
        <v>0</v>
      </c>
      <c r="O156" s="51">
        <v>0</v>
      </c>
      <c r="P156" s="51">
        <v>0</v>
      </c>
      <c r="Q156" s="51">
        <v>0</v>
      </c>
      <c r="R156" s="51">
        <v>0</v>
      </c>
      <c r="S156" s="51">
        <v>0</v>
      </c>
      <c r="T156" s="51">
        <v>0</v>
      </c>
      <c r="U156" s="51">
        <v>0</v>
      </c>
      <c r="V156" s="51">
        <v>0</v>
      </c>
      <c r="W156" s="51">
        <v>0</v>
      </c>
      <c r="X156" s="51">
        <v>0</v>
      </c>
      <c r="Y156" s="51">
        <v>0</v>
      </c>
      <c r="Z156" s="51">
        <v>0</v>
      </c>
      <c r="AA156" s="51">
        <v>0</v>
      </c>
      <c r="AB156" s="51">
        <v>0</v>
      </c>
      <c r="AC156" s="51">
        <v>0</v>
      </c>
      <c r="AD156" s="51">
        <v>0</v>
      </c>
      <c r="AE156" s="51">
        <v>0</v>
      </c>
      <c r="AF156" s="51">
        <v>0</v>
      </c>
      <c r="AG156" s="202"/>
    </row>
    <row r="157" spans="2:33" x14ac:dyDescent="0.2">
      <c r="B157" s="48" t="s">
        <v>395</v>
      </c>
      <c r="C157" s="49" t="s">
        <v>396</v>
      </c>
      <c r="D157" s="58" t="s">
        <v>579</v>
      </c>
      <c r="E157" s="51">
        <v>0</v>
      </c>
      <c r="F157" s="51"/>
      <c r="G157" s="51"/>
      <c r="H157" s="51"/>
      <c r="I157" s="51"/>
      <c r="J157" s="51">
        <v>0</v>
      </c>
      <c r="K157" s="51">
        <v>396.8</v>
      </c>
      <c r="L157" s="51">
        <v>0</v>
      </c>
      <c r="M157" s="51">
        <v>0</v>
      </c>
      <c r="N157" s="51">
        <v>0</v>
      </c>
      <c r="O157" s="51">
        <v>0</v>
      </c>
      <c r="P157" s="51">
        <v>0</v>
      </c>
      <c r="Q157" s="51">
        <v>0</v>
      </c>
      <c r="R157" s="51">
        <v>0</v>
      </c>
      <c r="S157" s="51">
        <v>0</v>
      </c>
      <c r="T157" s="51">
        <v>0</v>
      </c>
      <c r="U157" s="51">
        <v>0</v>
      </c>
      <c r="V157" s="51">
        <v>0</v>
      </c>
      <c r="W157" s="51">
        <v>0</v>
      </c>
      <c r="X157" s="51">
        <v>0</v>
      </c>
      <c r="Y157" s="51">
        <v>0</v>
      </c>
      <c r="Z157" s="51">
        <v>0</v>
      </c>
      <c r="AA157" s="51">
        <v>0</v>
      </c>
      <c r="AB157" s="51">
        <v>0</v>
      </c>
      <c r="AC157" s="51">
        <v>0</v>
      </c>
      <c r="AD157" s="51">
        <v>0</v>
      </c>
      <c r="AE157" s="51">
        <v>0</v>
      </c>
      <c r="AF157" s="51">
        <v>396.8</v>
      </c>
      <c r="AG157" s="203"/>
    </row>
    <row r="158" spans="2:33" x14ac:dyDescent="0.2">
      <c r="B158" s="59"/>
      <c r="C158" s="60" t="s">
        <v>28</v>
      </c>
      <c r="D158" s="44"/>
      <c r="E158" s="45">
        <v>1711465.74</v>
      </c>
      <c r="F158" s="45">
        <v>-255646.26</v>
      </c>
      <c r="G158" s="45">
        <v>231887.0763136356</v>
      </c>
      <c r="H158" s="45">
        <v>-553495.75</v>
      </c>
      <c r="I158" s="45">
        <v>553495.75</v>
      </c>
      <c r="J158" s="61">
        <v>1.4495071809506044E-12</v>
      </c>
      <c r="K158" s="61">
        <v>-4.7180037654470652E-12</v>
      </c>
      <c r="L158" s="45">
        <v>0</v>
      </c>
      <c r="M158" s="45">
        <v>0</v>
      </c>
      <c r="N158" s="45">
        <v>0</v>
      </c>
      <c r="O158" s="61">
        <v>2.2737367544323206E-13</v>
      </c>
      <c r="P158" s="45">
        <v>0</v>
      </c>
      <c r="Q158" s="61">
        <v>-1.1368683772161603E-13</v>
      </c>
      <c r="R158" s="61">
        <v>1.4210854715202004E-14</v>
      </c>
      <c r="S158" s="45">
        <v>0</v>
      </c>
      <c r="T158" s="45">
        <v>0</v>
      </c>
      <c r="U158" s="45">
        <v>0</v>
      </c>
      <c r="V158" s="45">
        <v>0</v>
      </c>
      <c r="W158" s="45">
        <v>0</v>
      </c>
      <c r="X158" s="45">
        <v>0</v>
      </c>
      <c r="Y158" s="45">
        <v>0</v>
      </c>
      <c r="Z158" s="45">
        <v>0</v>
      </c>
      <c r="AA158" s="45">
        <v>0</v>
      </c>
      <c r="AB158" s="45">
        <v>0</v>
      </c>
      <c r="AC158" s="45">
        <v>0</v>
      </c>
      <c r="AD158" s="45">
        <v>0</v>
      </c>
      <c r="AE158" s="45">
        <v>0</v>
      </c>
      <c r="AF158" s="45">
        <v>1687706.556313636</v>
      </c>
      <c r="AG158" s="6" t="s">
        <v>29</v>
      </c>
    </row>
    <row r="161" spans="2:12" s="68" customFormat="1" x14ac:dyDescent="0.2">
      <c r="B161" s="62" t="s">
        <v>30</v>
      </c>
      <c r="C161" s="63" t="s">
        <v>31</v>
      </c>
      <c r="D161" s="64"/>
      <c r="E161" s="65"/>
      <c r="F161" s="65"/>
      <c r="G161" s="65"/>
      <c r="H161" s="65"/>
      <c r="I161" s="65"/>
      <c r="J161" s="65"/>
      <c r="K161" s="66"/>
      <c r="L161" s="67"/>
    </row>
    <row r="162" spans="2:12" s="68" customFormat="1" x14ac:dyDescent="0.2">
      <c r="B162" s="69" t="s">
        <v>15</v>
      </c>
      <c r="C162" s="70" t="s">
        <v>397</v>
      </c>
      <c r="D162" s="70"/>
      <c r="E162" s="71"/>
      <c r="F162" s="71"/>
      <c r="G162" s="71"/>
      <c r="H162" s="71"/>
      <c r="I162" s="71"/>
      <c r="J162" s="71"/>
      <c r="K162" s="72"/>
      <c r="L162" s="73"/>
    </row>
    <row r="163" spans="2:12" s="68" customFormat="1" x14ac:dyDescent="0.2">
      <c r="B163" s="69" t="s">
        <v>16</v>
      </c>
      <c r="C163" s="70" t="s">
        <v>398</v>
      </c>
      <c r="D163" s="70"/>
      <c r="E163" s="71"/>
      <c r="F163" s="71"/>
      <c r="G163" s="71"/>
      <c r="H163" s="71"/>
      <c r="I163" s="71"/>
      <c r="J163" s="71"/>
      <c r="K163" s="72"/>
      <c r="L163" s="73"/>
    </row>
    <row r="164" spans="2:12" s="68" customFormat="1" x14ac:dyDescent="0.2">
      <c r="B164" s="69" t="s">
        <v>17</v>
      </c>
      <c r="C164" s="74" t="s">
        <v>399</v>
      </c>
      <c r="D164" s="70"/>
      <c r="E164" s="71"/>
      <c r="F164" s="71"/>
      <c r="G164" s="71"/>
      <c r="H164" s="71"/>
      <c r="I164" s="71"/>
      <c r="J164" s="71"/>
      <c r="K164" s="72"/>
      <c r="L164" s="73"/>
    </row>
    <row r="165" spans="2:12" s="68" customFormat="1" x14ac:dyDescent="0.2">
      <c r="B165" s="69"/>
      <c r="C165" s="74" t="s">
        <v>400</v>
      </c>
      <c r="D165" s="70"/>
      <c r="E165" s="71"/>
      <c r="F165" s="71"/>
      <c r="G165" s="71"/>
      <c r="H165" s="71"/>
      <c r="I165" s="71"/>
      <c r="J165" s="71"/>
      <c r="K165" s="72"/>
      <c r="L165" s="73"/>
    </row>
    <row r="166" spans="2:12" s="68" customFormat="1" x14ac:dyDescent="0.2">
      <c r="B166" s="69" t="s">
        <v>18</v>
      </c>
      <c r="C166" s="74" t="s">
        <v>401</v>
      </c>
      <c r="D166" s="70"/>
      <c r="E166" s="71"/>
      <c r="F166" s="71"/>
      <c r="G166" s="71"/>
      <c r="H166" s="71"/>
      <c r="I166" s="71"/>
      <c r="J166" s="71"/>
      <c r="K166" s="72"/>
      <c r="L166" s="73"/>
    </row>
    <row r="167" spans="2:12" s="68" customFormat="1" x14ac:dyDescent="0.2">
      <c r="B167" s="69" t="s">
        <v>19</v>
      </c>
      <c r="C167" s="74" t="s">
        <v>402</v>
      </c>
      <c r="D167" s="70"/>
      <c r="E167" s="71"/>
      <c r="F167" s="71"/>
      <c r="G167" s="71"/>
      <c r="H167" s="71"/>
      <c r="I167" s="71"/>
      <c r="J167" s="71"/>
      <c r="K167" s="72"/>
      <c r="L167" s="73"/>
    </row>
    <row r="168" spans="2:12" s="68" customFormat="1" x14ac:dyDescent="0.2">
      <c r="B168" s="69"/>
      <c r="C168" s="75" t="s">
        <v>403</v>
      </c>
      <c r="D168" s="70"/>
      <c r="E168" s="71"/>
      <c r="F168" s="71"/>
      <c r="G168" s="71"/>
      <c r="H168" s="71"/>
      <c r="I168" s="71"/>
      <c r="J168" s="71"/>
      <c r="K168" s="72"/>
      <c r="L168" s="73"/>
    </row>
    <row r="169" spans="2:12" s="68" customFormat="1" x14ac:dyDescent="0.2">
      <c r="B169" s="69"/>
      <c r="C169" s="75" t="s">
        <v>404</v>
      </c>
      <c r="D169" s="70"/>
      <c r="E169" s="71"/>
      <c r="F169" s="71"/>
      <c r="G169" s="71"/>
      <c r="H169" s="71"/>
      <c r="I169" s="71"/>
      <c r="J169" s="71"/>
      <c r="K169" s="72"/>
      <c r="L169" s="73"/>
    </row>
    <row r="170" spans="2:12" s="68" customFormat="1" x14ac:dyDescent="0.2">
      <c r="B170" s="69"/>
      <c r="C170" s="74" t="s">
        <v>405</v>
      </c>
      <c r="D170" s="70"/>
      <c r="E170" s="71"/>
      <c r="F170" s="71"/>
      <c r="G170" s="71"/>
      <c r="H170" s="71"/>
      <c r="I170" s="71"/>
      <c r="J170" s="71"/>
      <c r="K170" s="72"/>
      <c r="L170" s="73"/>
    </row>
    <row r="171" spans="2:12" s="68" customFormat="1" x14ac:dyDescent="0.2">
      <c r="B171" s="69"/>
      <c r="C171" s="74" t="s">
        <v>406</v>
      </c>
      <c r="D171" s="70"/>
      <c r="E171" s="71"/>
      <c r="F171" s="71"/>
      <c r="G171" s="71"/>
      <c r="H171" s="71"/>
      <c r="I171" s="71"/>
      <c r="J171" s="71"/>
      <c r="K171" s="72"/>
      <c r="L171" s="73"/>
    </row>
    <row r="172" spans="2:12" s="68" customFormat="1" x14ac:dyDescent="0.2">
      <c r="B172" s="69"/>
      <c r="C172" s="74" t="s">
        <v>407</v>
      </c>
      <c r="D172" s="70"/>
      <c r="E172" s="71"/>
      <c r="F172" s="71"/>
      <c r="G172" s="71"/>
      <c r="H172" s="71"/>
      <c r="I172" s="71"/>
      <c r="J172" s="71"/>
      <c r="K172" s="72"/>
      <c r="L172" s="73"/>
    </row>
    <row r="173" spans="2:12" s="68" customFormat="1" x14ac:dyDescent="0.2">
      <c r="B173" s="69" t="s">
        <v>20</v>
      </c>
      <c r="C173" s="74" t="s">
        <v>408</v>
      </c>
      <c r="D173" s="70"/>
      <c r="E173" s="71"/>
      <c r="F173" s="71"/>
      <c r="G173" s="71"/>
      <c r="H173" s="71"/>
      <c r="I173" s="71"/>
      <c r="J173" s="71"/>
      <c r="K173" s="72"/>
      <c r="L173" s="73"/>
    </row>
    <row r="174" spans="2:12" s="68" customFormat="1" x14ac:dyDescent="0.2">
      <c r="B174" s="69" t="s">
        <v>21</v>
      </c>
      <c r="C174" s="74" t="s">
        <v>409</v>
      </c>
      <c r="D174" s="70"/>
      <c r="E174" s="71"/>
      <c r="F174" s="71"/>
      <c r="G174" s="71"/>
      <c r="H174" s="71"/>
      <c r="I174" s="71"/>
      <c r="J174" s="71"/>
      <c r="K174" s="72"/>
      <c r="L174" s="73"/>
    </row>
    <row r="175" spans="2:12" s="68" customFormat="1" x14ac:dyDescent="0.2">
      <c r="B175" s="69" t="s">
        <v>22</v>
      </c>
      <c r="C175" s="74" t="s">
        <v>410</v>
      </c>
      <c r="D175" s="70"/>
      <c r="E175" s="71"/>
      <c r="F175" s="71"/>
      <c r="G175" s="71"/>
      <c r="H175" s="71"/>
      <c r="I175" s="71"/>
      <c r="J175" s="71"/>
      <c r="K175" s="72"/>
      <c r="L175" s="73"/>
    </row>
    <row r="176" spans="2:12" s="68" customFormat="1" x14ac:dyDescent="0.2">
      <c r="B176" s="76" t="s">
        <v>24</v>
      </c>
      <c r="C176" s="77" t="s">
        <v>411</v>
      </c>
      <c r="D176" s="78"/>
      <c r="E176" s="79"/>
      <c r="F176" s="79"/>
      <c r="G176" s="79"/>
      <c r="H176" s="79"/>
      <c r="I176" s="79"/>
      <c r="J176" s="79"/>
      <c r="K176" s="79"/>
      <c r="L176" s="80"/>
    </row>
  </sheetData>
  <mergeCells count="2">
    <mergeCell ref="F7:AE7"/>
    <mergeCell ref="AG8:AG157"/>
  </mergeCells>
  <conditionalFormatting sqref="J4:AE4">
    <cfRule type="cellIs" dxfId="1" priority="1" operator="greaterThan">
      <formula>0.1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workbookViewId="0">
      <selection sqref="A1:XFD1048576"/>
    </sheetView>
  </sheetViews>
  <sheetFormatPr defaultColWidth="9.140625" defaultRowHeight="12.75" x14ac:dyDescent="0.2"/>
  <cols>
    <col min="1" max="1" width="4.28515625" style="2" customWidth="1"/>
    <col min="2" max="2" width="9" style="2" customWidth="1"/>
    <col min="3" max="3" width="79.85546875" style="34" customWidth="1"/>
    <col min="4" max="5" width="26.42578125" style="2" customWidth="1"/>
    <col min="6" max="6" width="27.85546875" style="2" customWidth="1"/>
    <col min="7" max="7" width="20.7109375" style="2" customWidth="1"/>
    <col min="8" max="8" width="10.28515625" style="2" customWidth="1"/>
    <col min="9" max="10" width="9.140625" style="35"/>
    <col min="11" max="13" width="9.140625" style="35" customWidth="1"/>
    <col min="14" max="16384" width="9.140625" style="2"/>
  </cols>
  <sheetData>
    <row r="1" spans="1:13" x14ac:dyDescent="0.2">
      <c r="A1" s="1"/>
      <c r="B1" s="208" t="s">
        <v>614</v>
      </c>
      <c r="C1" s="208"/>
      <c r="D1" s="208"/>
      <c r="E1" s="1"/>
      <c r="F1" s="1"/>
      <c r="G1" s="1"/>
      <c r="H1" s="1"/>
      <c r="I1" s="2"/>
      <c r="J1" s="2"/>
      <c r="K1" s="2"/>
      <c r="L1" s="2"/>
      <c r="M1" s="2"/>
    </row>
    <row r="2" spans="1:13" x14ac:dyDescent="0.2">
      <c r="A2" s="1"/>
      <c r="B2" s="3"/>
      <c r="C2" s="4"/>
      <c r="D2" s="1"/>
      <c r="E2" s="1"/>
      <c r="F2" s="1"/>
      <c r="G2" s="1"/>
      <c r="H2" s="1"/>
      <c r="I2" s="2"/>
      <c r="J2" s="2"/>
      <c r="K2" s="2"/>
      <c r="L2" s="2"/>
      <c r="M2" s="2"/>
    </row>
    <row r="3" spans="1:13" x14ac:dyDescent="0.2">
      <c r="A3" s="1"/>
      <c r="B3" s="3" t="s">
        <v>0</v>
      </c>
      <c r="C3" s="4"/>
      <c r="D3" s="1"/>
      <c r="E3" s="1"/>
      <c r="F3" s="1"/>
      <c r="G3" s="1"/>
      <c r="H3" s="1"/>
      <c r="I3" s="2"/>
      <c r="J3" s="2"/>
      <c r="K3" s="2"/>
      <c r="L3" s="2"/>
      <c r="M3" s="2"/>
    </row>
    <row r="4" spans="1:13" x14ac:dyDescent="0.2">
      <c r="A4" s="1"/>
      <c r="B4" s="5" t="s">
        <v>412</v>
      </c>
      <c r="C4" s="4"/>
      <c r="D4" s="1"/>
      <c r="E4" s="1"/>
      <c r="F4" s="1"/>
      <c r="G4" s="1"/>
      <c r="H4" s="1"/>
      <c r="I4" s="2"/>
      <c r="J4" s="2"/>
      <c r="K4" s="2"/>
      <c r="L4" s="2"/>
      <c r="M4" s="2"/>
    </row>
    <row r="5" spans="1:13" x14ac:dyDescent="0.2">
      <c r="A5" s="1"/>
      <c r="B5" s="1"/>
      <c r="C5" s="4"/>
      <c r="D5" s="1"/>
      <c r="E5" s="1"/>
      <c r="F5" s="1"/>
      <c r="G5" s="1"/>
      <c r="H5" s="1"/>
      <c r="I5" s="2"/>
      <c r="J5" s="2"/>
      <c r="K5" s="2"/>
      <c r="L5" s="2"/>
      <c r="M5" s="2"/>
    </row>
    <row r="6" spans="1:13" ht="25.5" x14ac:dyDescent="0.2">
      <c r="A6" s="1"/>
      <c r="B6" s="6" t="s">
        <v>2</v>
      </c>
      <c r="C6" s="7" t="s">
        <v>413</v>
      </c>
      <c r="D6" s="7" t="s">
        <v>414</v>
      </c>
      <c r="E6" s="7" t="s">
        <v>415</v>
      </c>
      <c r="F6" s="7" t="s">
        <v>416</v>
      </c>
      <c r="G6" s="6" t="s">
        <v>13</v>
      </c>
      <c r="H6" s="1"/>
      <c r="I6" s="2"/>
      <c r="J6" s="2"/>
      <c r="K6" s="2"/>
      <c r="L6" s="2"/>
      <c r="M6" s="2"/>
    </row>
    <row r="7" spans="1:13" x14ac:dyDescent="0.2">
      <c r="A7" s="1"/>
      <c r="B7" s="8" t="s">
        <v>15</v>
      </c>
      <c r="C7" s="6" t="s">
        <v>16</v>
      </c>
      <c r="D7" s="6" t="s">
        <v>17</v>
      </c>
      <c r="E7" s="6" t="s">
        <v>18</v>
      </c>
      <c r="F7" s="6" t="s">
        <v>19</v>
      </c>
      <c r="G7" s="6" t="s">
        <v>20</v>
      </c>
      <c r="H7" s="1"/>
      <c r="I7" s="2"/>
      <c r="J7" s="2"/>
      <c r="K7" s="2"/>
      <c r="L7" s="2"/>
      <c r="M7" s="2"/>
    </row>
    <row r="8" spans="1:13" ht="12.75" customHeight="1" x14ac:dyDescent="0.2">
      <c r="A8" s="1"/>
      <c r="B8" s="9">
        <v>1</v>
      </c>
      <c r="C8" s="10" t="s">
        <v>417</v>
      </c>
      <c r="D8" s="11">
        <v>610027</v>
      </c>
      <c r="E8" s="12">
        <v>662.53</v>
      </c>
      <c r="F8" s="13" t="s">
        <v>387</v>
      </c>
      <c r="G8" s="197" t="s">
        <v>25</v>
      </c>
      <c r="H8" s="1"/>
      <c r="I8" s="2"/>
      <c r="J8" s="2"/>
      <c r="K8" s="2"/>
      <c r="L8" s="2"/>
      <c r="M8" s="2"/>
    </row>
    <row r="9" spans="1:13" x14ac:dyDescent="0.2">
      <c r="A9" s="1"/>
      <c r="B9" s="204">
        <v>2</v>
      </c>
      <c r="C9" s="206" t="s">
        <v>418</v>
      </c>
      <c r="D9" s="14">
        <v>610038</v>
      </c>
      <c r="E9" s="12">
        <v>4.72</v>
      </c>
      <c r="F9" s="13" t="s">
        <v>389</v>
      </c>
      <c r="G9" s="198"/>
      <c r="H9" s="1"/>
      <c r="I9" s="2"/>
      <c r="J9" s="2"/>
      <c r="K9" s="2"/>
      <c r="L9" s="2"/>
      <c r="M9" s="2"/>
    </row>
    <row r="10" spans="1:13" x14ac:dyDescent="0.2">
      <c r="A10" s="1"/>
      <c r="B10" s="205"/>
      <c r="C10" s="207"/>
      <c r="D10" s="14">
        <v>6312</v>
      </c>
      <c r="E10" s="12">
        <v>2710.28</v>
      </c>
      <c r="F10" s="13" t="s">
        <v>389</v>
      </c>
      <c r="G10" s="198"/>
      <c r="H10" s="1"/>
      <c r="I10" s="2"/>
      <c r="J10" s="2"/>
      <c r="K10" s="2"/>
      <c r="L10" s="2"/>
      <c r="M10" s="2"/>
    </row>
    <row r="11" spans="1:13" x14ac:dyDescent="0.2">
      <c r="A11" s="1"/>
      <c r="B11" s="9">
        <v>3</v>
      </c>
      <c r="C11" s="10" t="s">
        <v>419</v>
      </c>
      <c r="D11" s="11"/>
      <c r="E11" s="12">
        <v>0</v>
      </c>
      <c r="F11" s="13" t="s">
        <v>385</v>
      </c>
      <c r="G11" s="198"/>
      <c r="H11" s="1"/>
      <c r="I11" s="2"/>
      <c r="J11" s="2"/>
      <c r="K11" s="2"/>
      <c r="L11" s="2"/>
      <c r="M11" s="2"/>
    </row>
    <row r="12" spans="1:13" x14ac:dyDescent="0.2">
      <c r="A12" s="1"/>
      <c r="B12" s="9">
        <v>4</v>
      </c>
      <c r="C12" s="10" t="s">
        <v>420</v>
      </c>
      <c r="D12" s="13"/>
      <c r="E12" s="12">
        <v>0</v>
      </c>
      <c r="F12" s="13" t="s">
        <v>391</v>
      </c>
      <c r="G12" s="198"/>
      <c r="H12" s="1"/>
      <c r="I12" s="2"/>
      <c r="J12" s="2"/>
      <c r="K12" s="2"/>
      <c r="L12" s="2"/>
      <c r="M12" s="2"/>
    </row>
    <row r="13" spans="1:13" ht="12.75" customHeight="1" x14ac:dyDescent="0.2">
      <c r="A13" s="1"/>
      <c r="B13" s="210">
        <v>5</v>
      </c>
      <c r="C13" s="206" t="s">
        <v>421</v>
      </c>
      <c r="D13" s="13">
        <v>610013</v>
      </c>
      <c r="E13" s="12">
        <v>447.75</v>
      </c>
      <c r="F13" s="13" t="s">
        <v>379</v>
      </c>
      <c r="G13" s="198"/>
      <c r="H13" s="1"/>
      <c r="I13" s="2"/>
      <c r="J13" s="2"/>
      <c r="K13" s="2"/>
      <c r="L13" s="2"/>
      <c r="M13" s="2"/>
    </row>
    <row r="14" spans="1:13" x14ac:dyDescent="0.2">
      <c r="A14" s="1"/>
      <c r="B14" s="211"/>
      <c r="C14" s="212"/>
      <c r="D14" s="13">
        <v>6322</v>
      </c>
      <c r="E14" s="12">
        <v>1124.6500000000001</v>
      </c>
      <c r="F14" s="13" t="s">
        <v>379</v>
      </c>
      <c r="G14" s="198"/>
      <c r="H14" s="1"/>
      <c r="I14" s="2"/>
      <c r="J14" s="2"/>
      <c r="K14" s="2"/>
      <c r="L14" s="2"/>
      <c r="M14" s="2"/>
    </row>
    <row r="15" spans="1:13" x14ac:dyDescent="0.2">
      <c r="A15" s="1"/>
      <c r="B15" s="210">
        <v>6</v>
      </c>
      <c r="C15" s="206" t="s">
        <v>422</v>
      </c>
      <c r="D15" s="11">
        <v>6317</v>
      </c>
      <c r="E15" s="12">
        <v>10791.78</v>
      </c>
      <c r="F15" s="15" t="s">
        <v>311</v>
      </c>
      <c r="G15" s="198"/>
      <c r="H15" s="1"/>
      <c r="I15" s="2"/>
      <c r="J15" s="2"/>
      <c r="K15" s="2"/>
      <c r="L15" s="2"/>
      <c r="M15" s="2"/>
    </row>
    <row r="16" spans="1:13" x14ac:dyDescent="0.2">
      <c r="A16" s="1"/>
      <c r="B16" s="213"/>
      <c r="C16" s="207"/>
      <c r="D16" s="11">
        <v>6318</v>
      </c>
      <c r="E16" s="12">
        <v>12849.86</v>
      </c>
      <c r="F16" s="15" t="s">
        <v>311</v>
      </c>
      <c r="G16" s="198"/>
      <c r="H16" s="1"/>
      <c r="I16" s="2"/>
      <c r="J16" s="2"/>
      <c r="K16" s="2"/>
      <c r="L16" s="2"/>
      <c r="M16" s="2"/>
    </row>
    <row r="17" spans="1:13" x14ac:dyDescent="0.2">
      <c r="A17" s="1"/>
      <c r="B17" s="213"/>
      <c r="C17" s="207"/>
      <c r="D17" s="11">
        <v>6319</v>
      </c>
      <c r="E17" s="12">
        <v>5.64</v>
      </c>
      <c r="F17" s="15" t="s">
        <v>311</v>
      </c>
      <c r="G17" s="198"/>
      <c r="H17" s="1"/>
      <c r="I17" s="2"/>
      <c r="J17" s="2"/>
      <c r="K17" s="2"/>
      <c r="L17" s="2"/>
      <c r="M17" s="2"/>
    </row>
    <row r="18" spans="1:13" x14ac:dyDescent="0.2">
      <c r="A18" s="1"/>
      <c r="B18" s="211"/>
      <c r="C18" s="212"/>
      <c r="D18" s="11">
        <v>6321</v>
      </c>
      <c r="E18" s="12">
        <v>30966.97</v>
      </c>
      <c r="F18" s="15" t="s">
        <v>311</v>
      </c>
      <c r="G18" s="198"/>
      <c r="H18" s="1"/>
      <c r="I18" s="2"/>
      <c r="J18" s="2"/>
      <c r="K18" s="2"/>
      <c r="L18" s="2"/>
      <c r="M18" s="2"/>
    </row>
    <row r="19" spans="1:13" ht="25.5" x14ac:dyDescent="0.2">
      <c r="A19" s="1"/>
      <c r="B19" s="16">
        <v>7</v>
      </c>
      <c r="C19" s="17" t="s">
        <v>423</v>
      </c>
      <c r="D19" s="11"/>
      <c r="E19" s="12">
        <v>0</v>
      </c>
      <c r="F19" s="13" t="s">
        <v>353</v>
      </c>
      <c r="G19" s="198"/>
      <c r="H19" s="1"/>
      <c r="I19" s="2"/>
      <c r="J19" s="2"/>
      <c r="K19" s="2"/>
      <c r="L19" s="2"/>
      <c r="M19" s="2"/>
    </row>
    <row r="20" spans="1:13" ht="38.25" x14ac:dyDescent="0.2">
      <c r="A20" s="1"/>
      <c r="B20" s="9">
        <v>8</v>
      </c>
      <c r="C20" s="10" t="s">
        <v>424</v>
      </c>
      <c r="D20" s="11"/>
      <c r="E20" s="12">
        <v>0</v>
      </c>
      <c r="F20" s="13" t="s">
        <v>341</v>
      </c>
      <c r="G20" s="198"/>
      <c r="H20" s="1"/>
      <c r="I20" s="2"/>
      <c r="J20" s="2"/>
      <c r="K20" s="2"/>
      <c r="L20" s="2"/>
      <c r="M20" s="2"/>
    </row>
    <row r="21" spans="1:13" x14ac:dyDescent="0.2">
      <c r="A21" s="1"/>
      <c r="B21" s="16">
        <v>9</v>
      </c>
      <c r="C21" s="17" t="s">
        <v>425</v>
      </c>
      <c r="D21" s="14"/>
      <c r="E21" s="12">
        <v>0</v>
      </c>
      <c r="F21" s="15"/>
      <c r="G21" s="198"/>
      <c r="H21" s="1"/>
      <c r="I21" s="2"/>
      <c r="J21" s="2"/>
      <c r="K21" s="2"/>
      <c r="L21" s="2"/>
      <c r="M21" s="2"/>
    </row>
    <row r="22" spans="1:13" x14ac:dyDescent="0.2">
      <c r="A22" s="1"/>
      <c r="B22" s="9">
        <v>10</v>
      </c>
      <c r="C22" s="10" t="s">
        <v>426</v>
      </c>
      <c r="D22" s="13"/>
      <c r="E22" s="12">
        <v>0</v>
      </c>
      <c r="F22" s="13"/>
      <c r="G22" s="198"/>
      <c r="H22" s="1"/>
      <c r="I22" s="2"/>
      <c r="J22" s="2"/>
      <c r="K22" s="2"/>
      <c r="L22" s="2"/>
      <c r="M22" s="2"/>
    </row>
    <row r="23" spans="1:13" ht="25.5" x14ac:dyDescent="0.2">
      <c r="A23" s="1"/>
      <c r="B23" s="16">
        <v>11</v>
      </c>
      <c r="C23" s="17" t="s">
        <v>427</v>
      </c>
      <c r="D23" s="11">
        <v>610026</v>
      </c>
      <c r="E23" s="12">
        <v>6075.56</v>
      </c>
      <c r="F23" s="15" t="s">
        <v>289</v>
      </c>
      <c r="G23" s="198"/>
      <c r="H23" s="1"/>
      <c r="I23" s="2"/>
      <c r="J23" s="2"/>
      <c r="K23" s="2"/>
      <c r="L23" s="2"/>
      <c r="M23" s="2"/>
    </row>
    <row r="24" spans="1:13" x14ac:dyDescent="0.2">
      <c r="A24" s="1"/>
      <c r="B24" s="9">
        <v>12</v>
      </c>
      <c r="C24" s="10" t="s">
        <v>428</v>
      </c>
      <c r="D24" s="13"/>
      <c r="E24" s="12">
        <v>0</v>
      </c>
      <c r="F24" s="15" t="s">
        <v>281</v>
      </c>
      <c r="G24" s="198"/>
      <c r="H24" s="1"/>
      <c r="I24" s="2"/>
      <c r="J24" s="2"/>
      <c r="K24" s="2"/>
      <c r="L24" s="2"/>
      <c r="M24" s="2"/>
    </row>
    <row r="25" spans="1:13" x14ac:dyDescent="0.2">
      <c r="A25" s="1"/>
      <c r="B25" s="9">
        <v>13</v>
      </c>
      <c r="C25" s="10" t="s">
        <v>429</v>
      </c>
      <c r="D25" s="13"/>
      <c r="E25" s="12">
        <v>0</v>
      </c>
      <c r="F25" s="13"/>
      <c r="G25" s="198"/>
      <c r="H25" s="1"/>
      <c r="I25" s="2"/>
      <c r="J25" s="2"/>
      <c r="K25" s="2"/>
      <c r="L25" s="2"/>
      <c r="M25" s="2"/>
    </row>
    <row r="26" spans="1:13" ht="39.75" customHeight="1" x14ac:dyDescent="0.2">
      <c r="A26" s="1"/>
      <c r="B26" s="9">
        <v>14</v>
      </c>
      <c r="C26" s="10" t="s">
        <v>430</v>
      </c>
      <c r="D26" s="14" t="s">
        <v>431</v>
      </c>
      <c r="E26" s="12">
        <v>8477.14</v>
      </c>
      <c r="F26" s="15" t="s">
        <v>283</v>
      </c>
      <c r="G26" s="198"/>
      <c r="H26" s="1"/>
      <c r="I26" s="2"/>
      <c r="J26" s="2"/>
      <c r="K26" s="2"/>
      <c r="L26" s="2"/>
      <c r="M26" s="2"/>
    </row>
    <row r="27" spans="1:13" ht="25.5" x14ac:dyDescent="0.2">
      <c r="A27" s="1"/>
      <c r="B27" s="9">
        <v>15</v>
      </c>
      <c r="C27" s="10" t="s">
        <v>432</v>
      </c>
      <c r="D27" s="11"/>
      <c r="E27" s="12">
        <v>0</v>
      </c>
      <c r="F27" s="15"/>
      <c r="G27" s="198"/>
      <c r="H27" s="1"/>
      <c r="I27" s="2"/>
      <c r="J27" s="2"/>
      <c r="K27" s="2"/>
      <c r="L27" s="2"/>
      <c r="M27" s="2"/>
    </row>
    <row r="28" spans="1:13" ht="25.5" x14ac:dyDescent="0.2">
      <c r="A28" s="1"/>
      <c r="B28" s="9">
        <v>16</v>
      </c>
      <c r="C28" s="10" t="s">
        <v>433</v>
      </c>
      <c r="D28" s="13"/>
      <c r="E28" s="12">
        <v>0</v>
      </c>
      <c r="F28" s="13"/>
      <c r="G28" s="198"/>
      <c r="H28" s="1"/>
      <c r="I28" s="2"/>
      <c r="J28" s="2"/>
      <c r="K28" s="2"/>
      <c r="L28" s="2"/>
      <c r="M28" s="2"/>
    </row>
    <row r="29" spans="1:13" x14ac:dyDescent="0.2">
      <c r="A29" s="1"/>
      <c r="B29" s="16">
        <v>17</v>
      </c>
      <c r="C29" s="17" t="s">
        <v>434</v>
      </c>
      <c r="D29" s="13"/>
      <c r="E29" s="12">
        <v>0</v>
      </c>
      <c r="F29" s="15"/>
      <c r="G29" s="198"/>
      <c r="H29" s="1"/>
      <c r="I29" s="2"/>
      <c r="J29" s="2"/>
      <c r="K29" s="2"/>
      <c r="L29" s="2"/>
      <c r="M29" s="2"/>
    </row>
    <row r="30" spans="1:13" ht="25.5" x14ac:dyDescent="0.2">
      <c r="A30" s="1"/>
      <c r="B30" s="9">
        <v>18</v>
      </c>
      <c r="C30" s="10" t="s">
        <v>435</v>
      </c>
      <c r="D30" s="13"/>
      <c r="E30" s="12">
        <v>0</v>
      </c>
      <c r="F30" s="13"/>
      <c r="G30" s="198"/>
      <c r="H30" s="1"/>
      <c r="I30" s="2"/>
      <c r="J30" s="2"/>
      <c r="K30" s="2"/>
      <c r="L30" s="2"/>
      <c r="M30" s="2"/>
    </row>
    <row r="31" spans="1:13" ht="63.75" x14ac:dyDescent="0.2">
      <c r="A31" s="1"/>
      <c r="B31" s="9">
        <v>19</v>
      </c>
      <c r="C31" s="10" t="s">
        <v>436</v>
      </c>
      <c r="D31" s="13">
        <v>610013</v>
      </c>
      <c r="E31" s="12">
        <v>67.8</v>
      </c>
      <c r="F31" s="13" t="s">
        <v>395</v>
      </c>
      <c r="G31" s="198"/>
      <c r="H31" s="1"/>
      <c r="I31" s="2"/>
      <c r="J31" s="2"/>
      <c r="K31" s="2"/>
      <c r="L31" s="2"/>
      <c r="M31" s="2"/>
    </row>
    <row r="32" spans="1:13" ht="89.25" x14ac:dyDescent="0.2">
      <c r="A32" s="1"/>
      <c r="B32" s="9">
        <v>20</v>
      </c>
      <c r="C32" s="10" t="s">
        <v>437</v>
      </c>
      <c r="D32" s="13"/>
      <c r="E32" s="12">
        <v>0</v>
      </c>
      <c r="F32" s="13" t="s">
        <v>369</v>
      </c>
      <c r="G32" s="198"/>
      <c r="H32" s="1"/>
      <c r="I32" s="2"/>
      <c r="J32" s="2"/>
      <c r="K32" s="2"/>
      <c r="L32" s="2"/>
      <c r="M32" s="2"/>
    </row>
    <row r="33" spans="1:13" ht="38.25" x14ac:dyDescent="0.2">
      <c r="A33" s="1"/>
      <c r="B33" s="9">
        <v>21</v>
      </c>
      <c r="C33" s="10" t="s">
        <v>438</v>
      </c>
      <c r="D33" s="13"/>
      <c r="E33" s="12">
        <v>0</v>
      </c>
      <c r="F33" s="13" t="s">
        <v>439</v>
      </c>
      <c r="G33" s="198"/>
      <c r="H33" s="1"/>
      <c r="I33" s="2"/>
      <c r="J33" s="2"/>
      <c r="K33" s="2"/>
      <c r="L33" s="2"/>
      <c r="M33" s="2"/>
    </row>
    <row r="34" spans="1:13" ht="89.25" x14ac:dyDescent="0.2">
      <c r="A34" s="1"/>
      <c r="B34" s="9">
        <v>22</v>
      </c>
      <c r="C34" s="10" t="s">
        <v>440</v>
      </c>
      <c r="D34" s="14">
        <v>610013</v>
      </c>
      <c r="E34" s="12">
        <v>4486.93</v>
      </c>
      <c r="F34" s="13" t="s">
        <v>381</v>
      </c>
      <c r="G34" s="198"/>
      <c r="H34" s="1"/>
      <c r="I34" s="2"/>
      <c r="J34" s="2"/>
      <c r="K34" s="2"/>
      <c r="L34" s="2"/>
      <c r="M34" s="2"/>
    </row>
    <row r="35" spans="1:13" x14ac:dyDescent="0.2">
      <c r="A35" s="1"/>
      <c r="B35" s="9">
        <v>23</v>
      </c>
      <c r="C35" s="10" t="s">
        <v>441</v>
      </c>
      <c r="D35" s="13"/>
      <c r="E35" s="12" t="s">
        <v>169</v>
      </c>
      <c r="F35" s="13"/>
      <c r="G35" s="198"/>
      <c r="H35" s="1"/>
      <c r="I35" s="2"/>
      <c r="J35" s="2"/>
      <c r="K35" s="2"/>
      <c r="L35" s="2"/>
      <c r="M35" s="2"/>
    </row>
    <row r="36" spans="1:13" x14ac:dyDescent="0.2">
      <c r="A36" s="1"/>
      <c r="B36" s="9">
        <v>24</v>
      </c>
      <c r="C36" s="10" t="s">
        <v>442</v>
      </c>
      <c r="D36" s="14">
        <v>610013</v>
      </c>
      <c r="E36" s="12">
        <v>463.74</v>
      </c>
      <c r="F36" s="13" t="s">
        <v>381</v>
      </c>
      <c r="G36" s="209"/>
      <c r="H36" s="1"/>
      <c r="I36" s="2"/>
      <c r="J36" s="2"/>
      <c r="K36" s="2"/>
      <c r="L36" s="2"/>
      <c r="M36" s="2"/>
    </row>
    <row r="37" spans="1:13" x14ac:dyDescent="0.2">
      <c r="A37" s="1"/>
      <c r="B37" s="204">
        <v>25</v>
      </c>
      <c r="C37" s="206" t="s">
        <v>443</v>
      </c>
      <c r="D37" s="11">
        <v>600020</v>
      </c>
      <c r="E37" s="12">
        <v>5.04</v>
      </c>
      <c r="F37" s="13" t="s">
        <v>305</v>
      </c>
      <c r="G37" s="18"/>
      <c r="H37" s="1"/>
      <c r="I37" s="2"/>
      <c r="J37" s="2"/>
      <c r="K37" s="2"/>
      <c r="L37" s="2"/>
      <c r="M37" s="2"/>
    </row>
    <row r="38" spans="1:13" x14ac:dyDescent="0.2">
      <c r="A38" s="1"/>
      <c r="B38" s="205"/>
      <c r="C38" s="207"/>
      <c r="D38" s="11">
        <v>610020</v>
      </c>
      <c r="E38" s="12">
        <v>5.04</v>
      </c>
      <c r="F38" s="13" t="s">
        <v>305</v>
      </c>
      <c r="G38" s="18"/>
      <c r="H38" s="1"/>
      <c r="I38" s="2"/>
      <c r="J38" s="2"/>
      <c r="K38" s="2"/>
      <c r="L38" s="2"/>
      <c r="M38" s="2"/>
    </row>
    <row r="39" spans="1:13" x14ac:dyDescent="0.2">
      <c r="A39" s="1"/>
      <c r="B39" s="19"/>
      <c r="C39" s="20"/>
      <c r="D39" s="11">
        <v>610013</v>
      </c>
      <c r="E39" s="12">
        <v>329</v>
      </c>
      <c r="F39" s="13" t="s">
        <v>395</v>
      </c>
      <c r="G39" s="18"/>
      <c r="H39" s="1"/>
      <c r="I39" s="2"/>
      <c r="J39" s="2"/>
      <c r="K39" s="2"/>
      <c r="L39" s="2"/>
      <c r="M39" s="2"/>
    </row>
    <row r="40" spans="1:13" x14ac:dyDescent="0.2">
      <c r="A40" s="1"/>
      <c r="B40" s="19"/>
      <c r="C40" s="20"/>
      <c r="D40" s="11">
        <v>610013</v>
      </c>
      <c r="E40" s="12">
        <v>235</v>
      </c>
      <c r="F40" s="13" t="s">
        <v>337</v>
      </c>
      <c r="G40" s="18"/>
      <c r="H40" s="1"/>
      <c r="I40" s="2"/>
      <c r="J40" s="2"/>
      <c r="K40" s="2"/>
      <c r="L40" s="2"/>
      <c r="M40" s="2"/>
    </row>
    <row r="41" spans="1:13" x14ac:dyDescent="0.2">
      <c r="A41" s="1"/>
      <c r="B41" s="9">
        <v>25</v>
      </c>
      <c r="C41" s="10" t="s">
        <v>443</v>
      </c>
      <c r="D41" s="11" t="s">
        <v>444</v>
      </c>
      <c r="E41" s="12">
        <v>50366.622089332428</v>
      </c>
      <c r="F41" s="13" t="s">
        <v>164</v>
      </c>
      <c r="G41" s="18"/>
      <c r="H41" s="1"/>
      <c r="I41" s="2"/>
      <c r="J41" s="2"/>
      <c r="K41" s="2"/>
      <c r="L41" s="2"/>
      <c r="M41" s="2"/>
    </row>
    <row r="42" spans="1:13" x14ac:dyDescent="0.2">
      <c r="A42" s="1"/>
      <c r="B42" s="21"/>
      <c r="C42" s="22" t="s">
        <v>28</v>
      </c>
      <c r="D42" s="6" t="s">
        <v>29</v>
      </c>
      <c r="E42" s="23">
        <v>130076.05208933243</v>
      </c>
      <c r="F42" s="6" t="s">
        <v>29</v>
      </c>
      <c r="G42" s="6" t="s">
        <v>29</v>
      </c>
      <c r="H42" s="1"/>
      <c r="I42" s="2"/>
      <c r="J42" s="2"/>
      <c r="K42" s="2"/>
      <c r="L42" s="2"/>
      <c r="M42" s="2"/>
    </row>
    <row r="43" spans="1:13" x14ac:dyDescent="0.2">
      <c r="A43" s="1"/>
      <c r="B43" s="1"/>
      <c r="C43" s="4"/>
      <c r="D43" s="1"/>
      <c r="E43" s="1"/>
      <c r="F43" s="1"/>
      <c r="G43" s="1"/>
      <c r="H43" s="1"/>
      <c r="I43" s="2"/>
      <c r="J43" s="2"/>
      <c r="K43" s="2"/>
      <c r="L43" s="2"/>
      <c r="M43" s="2"/>
    </row>
    <row r="44" spans="1:13" x14ac:dyDescent="0.2">
      <c r="A44" s="1"/>
      <c r="B44" s="1"/>
      <c r="C44" s="4"/>
      <c r="D44" s="1"/>
      <c r="E44" s="1"/>
      <c r="F44" s="1"/>
      <c r="G44" s="1"/>
      <c r="H44" s="1"/>
      <c r="I44" s="2"/>
      <c r="J44" s="2"/>
      <c r="K44" s="2"/>
      <c r="L44" s="2"/>
      <c r="M44" s="2"/>
    </row>
    <row r="45" spans="1:13" x14ac:dyDescent="0.2">
      <c r="A45" s="1"/>
      <c r="B45" s="24" t="s">
        <v>30</v>
      </c>
      <c r="C45" s="25" t="s">
        <v>31</v>
      </c>
      <c r="D45" s="26"/>
      <c r="E45" s="26"/>
      <c r="F45" s="26"/>
      <c r="G45" s="27"/>
      <c r="H45" s="1"/>
      <c r="I45" s="2"/>
      <c r="J45" s="2"/>
      <c r="K45" s="2"/>
      <c r="L45" s="2"/>
      <c r="M45" s="2"/>
    </row>
    <row r="46" spans="1:13" x14ac:dyDescent="0.2">
      <c r="A46" s="1"/>
      <c r="B46" s="28" t="s">
        <v>15</v>
      </c>
      <c r="C46" s="1" t="s">
        <v>32</v>
      </c>
      <c r="D46" s="1"/>
      <c r="E46" s="1"/>
      <c r="F46" s="1"/>
      <c r="G46" s="29"/>
      <c r="H46" s="1"/>
      <c r="I46" s="2"/>
      <c r="J46" s="2"/>
      <c r="K46" s="2"/>
      <c r="L46" s="2"/>
      <c r="M46" s="2"/>
    </row>
    <row r="47" spans="1:13" x14ac:dyDescent="0.2">
      <c r="A47" s="1"/>
      <c r="B47" s="28" t="s">
        <v>16</v>
      </c>
      <c r="C47" s="1" t="s">
        <v>445</v>
      </c>
      <c r="D47" s="1"/>
      <c r="E47" s="1"/>
      <c r="F47" s="1"/>
      <c r="G47" s="29"/>
      <c r="H47" s="1"/>
      <c r="I47" s="2"/>
      <c r="J47" s="2"/>
      <c r="K47" s="2"/>
      <c r="L47" s="2"/>
      <c r="M47" s="2"/>
    </row>
    <row r="48" spans="1:13" x14ac:dyDescent="0.2">
      <c r="A48" s="1"/>
      <c r="B48" s="28" t="s">
        <v>17</v>
      </c>
      <c r="C48" s="1" t="s">
        <v>446</v>
      </c>
      <c r="D48" s="1"/>
      <c r="E48" s="1"/>
      <c r="F48" s="1"/>
      <c r="G48" s="29"/>
      <c r="H48" s="1"/>
      <c r="I48" s="2"/>
      <c r="J48" s="2"/>
      <c r="K48" s="2"/>
      <c r="L48" s="2"/>
      <c r="M48" s="2"/>
    </row>
    <row r="49" spans="1:13" x14ac:dyDescent="0.2">
      <c r="A49" s="1"/>
      <c r="B49" s="28" t="s">
        <v>18</v>
      </c>
      <c r="C49" s="1" t="s">
        <v>447</v>
      </c>
      <c r="D49" s="1"/>
      <c r="E49" s="1"/>
      <c r="F49" s="1"/>
      <c r="G49" s="29"/>
      <c r="H49" s="1"/>
      <c r="I49" s="2"/>
      <c r="J49" s="2"/>
      <c r="K49" s="2"/>
      <c r="L49" s="2"/>
      <c r="M49" s="2"/>
    </row>
    <row r="50" spans="1:13" x14ac:dyDescent="0.2">
      <c r="A50" s="1"/>
      <c r="B50" s="28" t="s">
        <v>19</v>
      </c>
      <c r="C50" s="1" t="s">
        <v>448</v>
      </c>
      <c r="D50" s="1"/>
      <c r="E50" s="1"/>
      <c r="F50" s="1"/>
      <c r="G50" s="29"/>
      <c r="H50" s="1"/>
      <c r="I50" s="2"/>
      <c r="J50" s="2"/>
      <c r="K50" s="2"/>
      <c r="L50" s="2"/>
      <c r="M50" s="2"/>
    </row>
    <row r="51" spans="1:13" x14ac:dyDescent="0.2">
      <c r="A51" s="1"/>
      <c r="B51" s="30" t="s">
        <v>20</v>
      </c>
      <c r="C51" s="31" t="s">
        <v>449</v>
      </c>
      <c r="D51" s="31"/>
      <c r="E51" s="31"/>
      <c r="F51" s="31"/>
      <c r="G51" s="32"/>
      <c r="H51" s="1"/>
      <c r="I51" s="2"/>
      <c r="J51" s="2"/>
      <c r="K51" s="2"/>
      <c r="L51" s="2"/>
      <c r="M51" s="2"/>
    </row>
    <row r="52" spans="1:13" x14ac:dyDescent="0.2">
      <c r="A52" s="1"/>
      <c r="B52" s="1"/>
      <c r="C52" s="4"/>
      <c r="D52" s="1"/>
      <c r="E52" s="1"/>
      <c r="F52" s="1"/>
      <c r="G52" s="1"/>
      <c r="H52" s="1"/>
      <c r="I52" s="2"/>
      <c r="J52" s="2"/>
      <c r="K52" s="2"/>
      <c r="L52" s="2"/>
      <c r="M52" s="2"/>
    </row>
    <row r="53" spans="1:13" x14ac:dyDescent="0.2">
      <c r="A53" s="1"/>
      <c r="B53" s="1"/>
      <c r="C53" s="4"/>
      <c r="D53" s="1"/>
      <c r="E53" s="1"/>
      <c r="F53" s="1"/>
      <c r="G53" s="1"/>
      <c r="H53" s="1"/>
      <c r="I53" s="2"/>
      <c r="J53" s="2"/>
      <c r="K53" s="2"/>
      <c r="L53" s="2"/>
      <c r="M53" s="2"/>
    </row>
    <row r="54" spans="1:13" x14ac:dyDescent="0.2">
      <c r="A54" s="1"/>
      <c r="B54" s="1"/>
      <c r="C54" s="4"/>
      <c r="D54" s="1"/>
      <c r="E54" s="1"/>
      <c r="F54" s="1"/>
      <c r="G54" s="1"/>
      <c r="H54" s="1"/>
      <c r="I54" s="2"/>
      <c r="J54" s="2"/>
      <c r="K54" s="2"/>
      <c r="L54" s="2"/>
      <c r="M54" s="2"/>
    </row>
    <row r="55" spans="1:13" x14ac:dyDescent="0.2">
      <c r="A55" s="1"/>
      <c r="B55" s="1"/>
      <c r="C55" s="4"/>
      <c r="D55" s="1"/>
      <c r="E55" s="1"/>
      <c r="F55" s="1"/>
      <c r="G55" s="1"/>
      <c r="H55" s="1"/>
      <c r="I55" s="2"/>
      <c r="J55" s="2"/>
      <c r="K55" s="2"/>
      <c r="L55" s="2"/>
      <c r="M55" s="2"/>
    </row>
    <row r="56" spans="1:13" x14ac:dyDescent="0.2">
      <c r="A56" s="1"/>
      <c r="B56" s="1"/>
      <c r="C56" s="4"/>
      <c r="D56" s="1"/>
      <c r="E56" s="1"/>
      <c r="F56" s="1"/>
      <c r="G56" s="1"/>
      <c r="H56" s="1"/>
      <c r="I56" s="2"/>
      <c r="J56" s="2"/>
      <c r="K56" s="2"/>
      <c r="L56" s="2"/>
      <c r="M56" s="2"/>
    </row>
    <row r="57" spans="1:13" x14ac:dyDescent="0.2">
      <c r="A57" s="1"/>
      <c r="B57" s="1"/>
      <c r="C57" s="4"/>
      <c r="D57" s="1"/>
      <c r="E57" s="1"/>
      <c r="F57" s="1"/>
      <c r="G57" s="1"/>
      <c r="H57" s="1"/>
      <c r="I57" s="2"/>
      <c r="J57" s="2"/>
      <c r="K57" s="2"/>
      <c r="L57" s="2"/>
      <c r="M57" s="2"/>
    </row>
    <row r="58" spans="1:13" x14ac:dyDescent="0.2">
      <c r="A58" s="1"/>
      <c r="B58" s="1"/>
      <c r="C58" s="4"/>
      <c r="D58" s="1"/>
      <c r="E58" s="1"/>
      <c r="F58" s="1"/>
      <c r="G58" s="1"/>
      <c r="H58" s="1"/>
      <c r="I58" s="2"/>
      <c r="J58" s="2"/>
      <c r="K58" s="2"/>
      <c r="L58" s="2"/>
      <c r="M58" s="2"/>
    </row>
    <row r="59" spans="1:13" x14ac:dyDescent="0.2">
      <c r="A59" s="1"/>
      <c r="B59" s="1"/>
      <c r="C59" s="4"/>
      <c r="D59" s="1"/>
      <c r="E59" s="33"/>
      <c r="F59" s="1"/>
      <c r="G59" s="1"/>
      <c r="H59" s="1"/>
      <c r="I59" s="2"/>
      <c r="J59" s="2"/>
      <c r="K59" s="2"/>
      <c r="L59" s="2"/>
      <c r="M59" s="2"/>
    </row>
    <row r="60" spans="1:13" x14ac:dyDescent="0.2">
      <c r="A60" s="1"/>
      <c r="B60" s="1"/>
      <c r="C60" s="4"/>
      <c r="D60" s="1"/>
      <c r="E60" s="33"/>
      <c r="F60" s="1"/>
      <c r="G60" s="1"/>
      <c r="H60" s="1"/>
      <c r="I60" s="2"/>
      <c r="J60" s="2"/>
      <c r="K60" s="2"/>
      <c r="L60" s="2"/>
      <c r="M60" s="2"/>
    </row>
  </sheetData>
  <mergeCells count="10">
    <mergeCell ref="B37:B38"/>
    <mergeCell ref="C37:C38"/>
    <mergeCell ref="B1:D1"/>
    <mergeCell ref="G8:G36"/>
    <mergeCell ref="B9:B10"/>
    <mergeCell ref="C9:C10"/>
    <mergeCell ref="B13:B14"/>
    <mergeCell ref="C13:C14"/>
    <mergeCell ref="B15:B18"/>
    <mergeCell ref="C15:C1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109"/>
  <sheetViews>
    <sheetView workbookViewId="0">
      <selection activeCell="AM1" sqref="AM1:AS1048576"/>
    </sheetView>
  </sheetViews>
  <sheetFormatPr defaultColWidth="9.140625" defaultRowHeight="12.75" outlineLevelCol="1" x14ac:dyDescent="0.2"/>
  <cols>
    <col min="1" max="1" width="3.5703125" style="1" customWidth="1"/>
    <col min="2" max="2" width="16.42578125" style="1" customWidth="1"/>
    <col min="3" max="3" width="28.28515625" style="109" customWidth="1"/>
    <col min="4" max="4" width="22.140625" style="1" customWidth="1"/>
    <col min="5" max="5" width="40.85546875" style="110" bestFit="1" customWidth="1"/>
    <col min="6" max="33" width="13" style="1" customWidth="1"/>
    <col min="34" max="34" width="13" style="109" customWidth="1"/>
    <col min="35" max="35" width="3.5703125" style="1" customWidth="1"/>
    <col min="36" max="36" width="9.140625" style="1" customWidth="1" outlineLevel="1"/>
    <col min="37" max="37" width="255.7109375" style="1" bestFit="1" customWidth="1" outlineLevel="1"/>
    <col min="38" max="38" width="12.140625" style="1" bestFit="1" customWidth="1"/>
    <col min="39" max="16384" width="9.140625" style="1"/>
  </cols>
  <sheetData>
    <row r="1" spans="2:37" x14ac:dyDescent="0.2">
      <c r="D1" s="1" t="s">
        <v>614</v>
      </c>
      <c r="AK1" s="111"/>
    </row>
    <row r="2" spans="2:37" x14ac:dyDescent="0.2">
      <c r="B2" s="3"/>
      <c r="AD2" s="1" t="s">
        <v>450</v>
      </c>
    </row>
    <row r="3" spans="2:37" x14ac:dyDescent="0.2">
      <c r="B3" s="3" t="s">
        <v>0</v>
      </c>
    </row>
    <row r="4" spans="2:37" x14ac:dyDescent="0.2">
      <c r="B4" s="3" t="s">
        <v>451</v>
      </c>
      <c r="K4" s="112"/>
      <c r="L4" s="112"/>
      <c r="M4" s="112"/>
      <c r="N4" s="112"/>
      <c r="O4" s="112"/>
      <c r="P4" s="112"/>
      <c r="Q4" s="112"/>
      <c r="R4" s="112"/>
      <c r="S4" s="112"/>
      <c r="T4" s="112"/>
      <c r="U4" s="112"/>
      <c r="V4" s="112"/>
      <c r="W4" s="112"/>
      <c r="X4" s="112"/>
      <c r="Y4" s="112"/>
      <c r="Z4" s="112"/>
      <c r="AA4" s="112"/>
      <c r="AB4" s="112"/>
      <c r="AC4" s="112"/>
      <c r="AD4" s="112"/>
      <c r="AE4" s="112"/>
      <c r="AF4" s="112"/>
    </row>
    <row r="5" spans="2:37" x14ac:dyDescent="0.2">
      <c r="E5" s="113"/>
      <c r="F5" s="114"/>
      <c r="G5" s="114"/>
      <c r="H5" s="114"/>
      <c r="I5" s="114"/>
    </row>
    <row r="6" spans="2:37" ht="25.5" x14ac:dyDescent="0.2">
      <c r="B6" s="7" t="s">
        <v>452</v>
      </c>
      <c r="C6" s="222" t="s">
        <v>453</v>
      </c>
      <c r="D6" s="223"/>
      <c r="E6" s="6" t="s">
        <v>454</v>
      </c>
      <c r="F6" s="6" t="s">
        <v>6</v>
      </c>
      <c r="G6" s="6" t="s">
        <v>52</v>
      </c>
      <c r="H6" s="6" t="s">
        <v>53</v>
      </c>
      <c r="I6" s="6" t="s">
        <v>54</v>
      </c>
      <c r="J6" s="6" t="s">
        <v>55</v>
      </c>
      <c r="K6" s="6" t="s">
        <v>7</v>
      </c>
      <c r="L6" s="6" t="s">
        <v>8</v>
      </c>
      <c r="M6" s="6" t="s">
        <v>9</v>
      </c>
      <c r="N6" s="6" t="s">
        <v>56</v>
      </c>
      <c r="O6" s="6" t="s">
        <v>57</v>
      </c>
      <c r="P6" s="6" t="s">
        <v>58</v>
      </c>
      <c r="Q6" s="6" t="s">
        <v>59</v>
      </c>
      <c r="R6" s="6" t="s">
        <v>60</v>
      </c>
      <c r="S6" s="6" t="s">
        <v>61</v>
      </c>
      <c r="T6" s="6" t="s">
        <v>62</v>
      </c>
      <c r="U6" s="6" t="s">
        <v>63</v>
      </c>
      <c r="V6" s="6" t="s">
        <v>64</v>
      </c>
      <c r="W6" s="6" t="s">
        <v>65</v>
      </c>
      <c r="X6" s="6" t="s">
        <v>66</v>
      </c>
      <c r="Y6" s="6" t="s">
        <v>67</v>
      </c>
      <c r="Z6" s="6" t="s">
        <v>68</v>
      </c>
      <c r="AA6" s="6" t="s">
        <v>69</v>
      </c>
      <c r="AB6" s="6" t="s">
        <v>70</v>
      </c>
      <c r="AC6" s="6" t="s">
        <v>71</v>
      </c>
      <c r="AD6" s="6" t="s">
        <v>72</v>
      </c>
      <c r="AE6" s="6" t="s">
        <v>73</v>
      </c>
      <c r="AF6" s="6" t="s">
        <v>74</v>
      </c>
      <c r="AG6" s="6" t="s">
        <v>12</v>
      </c>
      <c r="AH6" s="7" t="s">
        <v>13</v>
      </c>
      <c r="AJ6" s="6" t="s">
        <v>2</v>
      </c>
      <c r="AK6" s="6" t="s">
        <v>14</v>
      </c>
    </row>
    <row r="7" spans="2:37" x14ac:dyDescent="0.2">
      <c r="B7" s="115" t="s">
        <v>15</v>
      </c>
      <c r="C7" s="224" t="s">
        <v>16</v>
      </c>
      <c r="D7" s="225"/>
      <c r="E7" s="116" t="s">
        <v>17</v>
      </c>
      <c r="F7" s="41" t="s">
        <v>18</v>
      </c>
      <c r="G7" s="226" t="s">
        <v>19</v>
      </c>
      <c r="H7" s="227"/>
      <c r="I7" s="227"/>
      <c r="J7" s="227"/>
      <c r="K7" s="227"/>
      <c r="L7" s="227"/>
      <c r="M7" s="227"/>
      <c r="N7" s="227"/>
      <c r="O7" s="227"/>
      <c r="P7" s="227"/>
      <c r="Q7" s="227"/>
      <c r="R7" s="227"/>
      <c r="S7" s="227"/>
      <c r="T7" s="227"/>
      <c r="U7" s="227"/>
      <c r="V7" s="227"/>
      <c r="W7" s="227"/>
      <c r="X7" s="227"/>
      <c r="Y7" s="227"/>
      <c r="Z7" s="227"/>
      <c r="AA7" s="227"/>
      <c r="AB7" s="227"/>
      <c r="AC7" s="227"/>
      <c r="AD7" s="227"/>
      <c r="AE7" s="227"/>
      <c r="AF7" s="228"/>
      <c r="AG7" s="41" t="s">
        <v>20</v>
      </c>
      <c r="AH7" s="115" t="s">
        <v>21</v>
      </c>
      <c r="AJ7" s="6" t="s">
        <v>22</v>
      </c>
      <c r="AK7" s="6" t="s">
        <v>23</v>
      </c>
    </row>
    <row r="8" spans="2:37" ht="73.5" customHeight="1" x14ac:dyDescent="0.2">
      <c r="B8" s="215" t="s">
        <v>455</v>
      </c>
      <c r="C8" s="117" t="s">
        <v>456</v>
      </c>
      <c r="D8" s="118" t="s">
        <v>457</v>
      </c>
      <c r="E8" s="119" t="s">
        <v>567</v>
      </c>
      <c r="F8" s="120">
        <v>1212653.7199999997</v>
      </c>
      <c r="G8" s="120">
        <v>0</v>
      </c>
      <c r="H8" s="120">
        <v>103082.49367347235</v>
      </c>
      <c r="I8" s="120">
        <v>-553495.75</v>
      </c>
      <c r="J8" s="120">
        <v>280295.64999999997</v>
      </c>
      <c r="K8" s="120">
        <v>2.7284841053187847E-12</v>
      </c>
      <c r="L8" s="120">
        <v>18310.8</v>
      </c>
      <c r="M8" s="120">
        <v>0</v>
      </c>
      <c r="N8" s="120">
        <v>0</v>
      </c>
      <c r="O8" s="120">
        <v>0</v>
      </c>
      <c r="P8" s="120">
        <v>-1330.2399999999998</v>
      </c>
      <c r="Q8" s="120">
        <v>0</v>
      </c>
      <c r="R8" s="120">
        <v>0</v>
      </c>
      <c r="S8" s="120">
        <v>-233.51999999999998</v>
      </c>
      <c r="T8" s="120">
        <v>0</v>
      </c>
      <c r="U8" s="120">
        <v>-14695.79</v>
      </c>
      <c r="V8" s="120">
        <v>5587.23</v>
      </c>
      <c r="W8" s="120">
        <v>0</v>
      </c>
      <c r="X8" s="120">
        <v>0</v>
      </c>
      <c r="Y8" s="120">
        <v>0</v>
      </c>
      <c r="Z8" s="120">
        <v>0</v>
      </c>
      <c r="AA8" s="120">
        <v>0</v>
      </c>
      <c r="AB8" s="120">
        <v>0</v>
      </c>
      <c r="AC8" s="120">
        <v>0</v>
      </c>
      <c r="AD8" s="120">
        <v>0</v>
      </c>
      <c r="AE8" s="120">
        <v>0</v>
      </c>
      <c r="AF8" s="120">
        <v>0</v>
      </c>
      <c r="AG8" s="120">
        <v>1050174.5936734721</v>
      </c>
      <c r="AH8" s="229" t="s">
        <v>458</v>
      </c>
      <c r="AJ8" s="46" t="s">
        <v>52</v>
      </c>
      <c r="AK8" s="47" t="s">
        <v>77</v>
      </c>
    </row>
    <row r="9" spans="2:37" ht="12.2" customHeight="1" x14ac:dyDescent="0.2">
      <c r="B9" s="215"/>
      <c r="C9" s="117" t="s">
        <v>456</v>
      </c>
      <c r="D9" s="118" t="s">
        <v>459</v>
      </c>
      <c r="E9" s="119" t="s">
        <v>568</v>
      </c>
      <c r="F9" s="120">
        <v>0</v>
      </c>
      <c r="G9" s="120">
        <v>0</v>
      </c>
      <c r="H9" s="120">
        <v>0</v>
      </c>
      <c r="I9" s="120">
        <v>0</v>
      </c>
      <c r="J9" s="120">
        <v>0</v>
      </c>
      <c r="K9" s="120">
        <v>0</v>
      </c>
      <c r="L9" s="120">
        <v>0</v>
      </c>
      <c r="M9" s="120">
        <v>0</v>
      </c>
      <c r="N9" s="120">
        <v>0</v>
      </c>
      <c r="O9" s="120">
        <v>0</v>
      </c>
      <c r="P9" s="120">
        <v>0</v>
      </c>
      <c r="Q9" s="120">
        <v>0</v>
      </c>
      <c r="R9" s="120">
        <v>0</v>
      </c>
      <c r="S9" s="120">
        <v>0</v>
      </c>
      <c r="T9" s="120">
        <v>0</v>
      </c>
      <c r="U9" s="120">
        <v>0</v>
      </c>
      <c r="V9" s="120">
        <v>0</v>
      </c>
      <c r="W9" s="120">
        <v>0</v>
      </c>
      <c r="X9" s="120">
        <v>0</v>
      </c>
      <c r="Y9" s="120">
        <v>0</v>
      </c>
      <c r="Z9" s="120">
        <v>0</v>
      </c>
      <c r="AA9" s="120">
        <v>0</v>
      </c>
      <c r="AB9" s="120">
        <v>0</v>
      </c>
      <c r="AC9" s="120">
        <v>0</v>
      </c>
      <c r="AD9" s="120">
        <v>0</v>
      </c>
      <c r="AE9" s="120">
        <v>0</v>
      </c>
      <c r="AF9" s="120">
        <v>0</v>
      </c>
      <c r="AG9" s="120">
        <v>0</v>
      </c>
      <c r="AH9" s="229"/>
      <c r="AJ9" s="46" t="s">
        <v>53</v>
      </c>
      <c r="AK9" s="47" t="s">
        <v>80</v>
      </c>
    </row>
    <row r="10" spans="2:37" ht="12.2" customHeight="1" x14ac:dyDescent="0.2">
      <c r="B10" s="215"/>
      <c r="C10" s="117" t="s">
        <v>456</v>
      </c>
      <c r="D10" s="118" t="s">
        <v>460</v>
      </c>
      <c r="E10" s="119" t="s">
        <v>568</v>
      </c>
      <c r="F10" s="120">
        <v>0</v>
      </c>
      <c r="G10" s="120">
        <v>0</v>
      </c>
      <c r="H10" s="120">
        <v>0</v>
      </c>
      <c r="I10" s="120">
        <v>0</v>
      </c>
      <c r="J10" s="120">
        <v>0</v>
      </c>
      <c r="K10" s="120">
        <v>0</v>
      </c>
      <c r="L10" s="120">
        <v>0</v>
      </c>
      <c r="M10" s="120">
        <v>0</v>
      </c>
      <c r="N10" s="120">
        <v>0</v>
      </c>
      <c r="O10" s="120">
        <v>0</v>
      </c>
      <c r="P10" s="120">
        <v>0</v>
      </c>
      <c r="Q10" s="120">
        <v>0</v>
      </c>
      <c r="R10" s="120">
        <v>0</v>
      </c>
      <c r="S10" s="120">
        <v>0</v>
      </c>
      <c r="T10" s="120">
        <v>0</v>
      </c>
      <c r="U10" s="120">
        <v>0</v>
      </c>
      <c r="V10" s="120">
        <v>0</v>
      </c>
      <c r="W10" s="120">
        <v>0</v>
      </c>
      <c r="X10" s="120">
        <v>0</v>
      </c>
      <c r="Y10" s="120">
        <v>0</v>
      </c>
      <c r="Z10" s="120">
        <v>0</v>
      </c>
      <c r="AA10" s="120">
        <v>0</v>
      </c>
      <c r="AB10" s="120">
        <v>0</v>
      </c>
      <c r="AC10" s="120">
        <v>0</v>
      </c>
      <c r="AD10" s="120">
        <v>0</v>
      </c>
      <c r="AE10" s="120">
        <v>0</v>
      </c>
      <c r="AF10" s="120">
        <v>0</v>
      </c>
      <c r="AG10" s="120">
        <v>0</v>
      </c>
      <c r="AH10" s="229"/>
      <c r="AJ10" s="46" t="s">
        <v>54</v>
      </c>
      <c r="AK10" s="47" t="s">
        <v>83</v>
      </c>
    </row>
    <row r="11" spans="2:37" ht="12.2" customHeight="1" x14ac:dyDescent="0.2">
      <c r="B11" s="215"/>
      <c r="C11" s="117" t="s">
        <v>456</v>
      </c>
      <c r="D11" s="118" t="s">
        <v>461</v>
      </c>
      <c r="E11" s="119" t="s">
        <v>568</v>
      </c>
      <c r="F11" s="120">
        <v>0</v>
      </c>
      <c r="G11" s="120">
        <v>0</v>
      </c>
      <c r="H11" s="120">
        <v>0</v>
      </c>
      <c r="I11" s="120">
        <v>0</v>
      </c>
      <c r="J11" s="120">
        <v>0</v>
      </c>
      <c r="K11" s="120">
        <v>0</v>
      </c>
      <c r="L11" s="120">
        <v>0</v>
      </c>
      <c r="M11" s="120">
        <v>0</v>
      </c>
      <c r="N11" s="120">
        <v>0</v>
      </c>
      <c r="O11" s="120">
        <v>0</v>
      </c>
      <c r="P11" s="120">
        <v>0</v>
      </c>
      <c r="Q11" s="120">
        <v>0</v>
      </c>
      <c r="R11" s="120">
        <v>0</v>
      </c>
      <c r="S11" s="120">
        <v>0</v>
      </c>
      <c r="T11" s="120">
        <v>0</v>
      </c>
      <c r="U11" s="120">
        <v>0</v>
      </c>
      <c r="V11" s="120">
        <v>0</v>
      </c>
      <c r="W11" s="120">
        <v>0</v>
      </c>
      <c r="X11" s="120">
        <v>0</v>
      </c>
      <c r="Y11" s="120">
        <v>0</v>
      </c>
      <c r="Z11" s="120">
        <v>0</v>
      </c>
      <c r="AA11" s="120">
        <v>0</v>
      </c>
      <c r="AB11" s="120">
        <v>0</v>
      </c>
      <c r="AC11" s="120">
        <v>0</v>
      </c>
      <c r="AD11" s="120">
        <v>0</v>
      </c>
      <c r="AE11" s="120">
        <v>0</v>
      </c>
      <c r="AF11" s="120">
        <v>0</v>
      </c>
      <c r="AG11" s="120">
        <v>0</v>
      </c>
      <c r="AH11" s="229"/>
      <c r="AJ11" s="46" t="s">
        <v>55</v>
      </c>
      <c r="AK11" s="47" t="s">
        <v>86</v>
      </c>
    </row>
    <row r="12" spans="2:37" ht="12.2" customHeight="1" x14ac:dyDescent="0.2">
      <c r="B12" s="215"/>
      <c r="C12" s="117" t="s">
        <v>462</v>
      </c>
      <c r="D12" s="121" t="s">
        <v>463</v>
      </c>
      <c r="E12" s="119" t="s">
        <v>569</v>
      </c>
      <c r="F12" s="120">
        <v>11450.76</v>
      </c>
      <c r="G12" s="122">
        <v>0</v>
      </c>
      <c r="H12" s="120">
        <v>44696.047119447794</v>
      </c>
      <c r="I12" s="120">
        <v>0</v>
      </c>
      <c r="J12" s="120">
        <v>33061.800000000003</v>
      </c>
      <c r="K12" s="120">
        <v>0</v>
      </c>
      <c r="L12" s="120">
        <v>6099.89</v>
      </c>
      <c r="M12" s="120">
        <v>0</v>
      </c>
      <c r="N12" s="120">
        <v>0</v>
      </c>
      <c r="O12" s="120">
        <v>0</v>
      </c>
      <c r="P12" s="120">
        <v>0</v>
      </c>
      <c r="Q12" s="120">
        <v>0</v>
      </c>
      <c r="R12" s="120">
        <v>0</v>
      </c>
      <c r="S12" s="120">
        <v>150</v>
      </c>
      <c r="T12" s="120">
        <v>0</v>
      </c>
      <c r="U12" s="120">
        <v>14695.79</v>
      </c>
      <c r="V12" s="120">
        <v>0</v>
      </c>
      <c r="W12" s="120">
        <v>0</v>
      </c>
      <c r="X12" s="120">
        <v>0</v>
      </c>
      <c r="Y12" s="120">
        <v>0</v>
      </c>
      <c r="Z12" s="120">
        <v>0</v>
      </c>
      <c r="AA12" s="120">
        <v>0</v>
      </c>
      <c r="AB12" s="120">
        <v>0</v>
      </c>
      <c r="AC12" s="120">
        <v>0</v>
      </c>
      <c r="AD12" s="120">
        <v>0</v>
      </c>
      <c r="AE12" s="120">
        <v>0</v>
      </c>
      <c r="AF12" s="120">
        <v>0</v>
      </c>
      <c r="AG12" s="120">
        <v>110154.28711944781</v>
      </c>
      <c r="AH12" s="229"/>
      <c r="AJ12" s="13" t="s">
        <v>7</v>
      </c>
      <c r="AK12" s="87" t="str">
        <f>+'[1]2.SAN'!C179</f>
        <v>60009 sąskaitoje apskaitytų sąnaudų detalizavimas ir priskyrimo koregavimas. Detalus sąrašas pateikiamas A10 priede.</v>
      </c>
    </row>
    <row r="13" spans="2:37" ht="12.2" customHeight="1" x14ac:dyDescent="0.2">
      <c r="B13" s="215"/>
      <c r="C13" s="117" t="s">
        <v>462</v>
      </c>
      <c r="D13" s="121" t="s">
        <v>464</v>
      </c>
      <c r="E13" s="119" t="s">
        <v>568</v>
      </c>
      <c r="F13" s="120">
        <v>0</v>
      </c>
      <c r="G13" s="120">
        <v>0</v>
      </c>
      <c r="H13" s="120">
        <v>0</v>
      </c>
      <c r="I13" s="120">
        <v>0</v>
      </c>
      <c r="J13" s="120">
        <v>0</v>
      </c>
      <c r="K13" s="120">
        <v>0</v>
      </c>
      <c r="L13" s="120">
        <v>0</v>
      </c>
      <c r="M13" s="120">
        <v>0</v>
      </c>
      <c r="N13" s="120">
        <v>0</v>
      </c>
      <c r="O13" s="120">
        <v>0</v>
      </c>
      <c r="P13" s="120">
        <v>0</v>
      </c>
      <c r="Q13" s="120">
        <v>0</v>
      </c>
      <c r="R13" s="120">
        <v>0</v>
      </c>
      <c r="S13" s="120">
        <v>0</v>
      </c>
      <c r="T13" s="120">
        <v>0</v>
      </c>
      <c r="U13" s="120">
        <v>0</v>
      </c>
      <c r="V13" s="120">
        <v>0</v>
      </c>
      <c r="W13" s="120">
        <v>0</v>
      </c>
      <c r="X13" s="120">
        <v>0</v>
      </c>
      <c r="Y13" s="120">
        <v>0</v>
      </c>
      <c r="Z13" s="120">
        <v>0</v>
      </c>
      <c r="AA13" s="120">
        <v>0</v>
      </c>
      <c r="AB13" s="120">
        <v>0</v>
      </c>
      <c r="AC13" s="120">
        <v>0</v>
      </c>
      <c r="AD13" s="120">
        <v>0</v>
      </c>
      <c r="AE13" s="120">
        <v>0</v>
      </c>
      <c r="AF13" s="120">
        <v>0</v>
      </c>
      <c r="AG13" s="120">
        <v>0</v>
      </c>
      <c r="AH13" s="229"/>
      <c r="AJ13" s="13" t="s">
        <v>8</v>
      </c>
      <c r="AK13" s="87" t="str">
        <f>+'[1]2.SAN'!C180</f>
        <v>610013 sąskaitoje apskaitytų sąnaudų detalizavimas ir priskyrimo koregavimas. Detalus sąrašas pateikiamas A10 priede.</v>
      </c>
    </row>
    <row r="14" spans="2:37" ht="12.2" customHeight="1" x14ac:dyDescent="0.2">
      <c r="B14" s="215"/>
      <c r="C14" s="117" t="s">
        <v>462</v>
      </c>
      <c r="D14" s="121" t="s">
        <v>465</v>
      </c>
      <c r="E14" s="119" t="s">
        <v>568</v>
      </c>
      <c r="F14" s="120">
        <v>0</v>
      </c>
      <c r="G14" s="120">
        <v>0</v>
      </c>
      <c r="H14" s="120">
        <v>0</v>
      </c>
      <c r="I14" s="120">
        <v>0</v>
      </c>
      <c r="J14" s="120">
        <v>0</v>
      </c>
      <c r="K14" s="120">
        <v>0</v>
      </c>
      <c r="L14" s="120">
        <v>0</v>
      </c>
      <c r="M14" s="120">
        <v>0</v>
      </c>
      <c r="N14" s="120">
        <v>0</v>
      </c>
      <c r="O14" s="120">
        <v>0</v>
      </c>
      <c r="P14" s="120">
        <v>0</v>
      </c>
      <c r="Q14" s="120">
        <v>0</v>
      </c>
      <c r="R14" s="120">
        <v>0</v>
      </c>
      <c r="S14" s="120">
        <v>0</v>
      </c>
      <c r="T14" s="120">
        <v>0</v>
      </c>
      <c r="U14" s="120">
        <v>0</v>
      </c>
      <c r="V14" s="120">
        <v>0</v>
      </c>
      <c r="W14" s="120">
        <v>0</v>
      </c>
      <c r="X14" s="120">
        <v>0</v>
      </c>
      <c r="Y14" s="120">
        <v>0</v>
      </c>
      <c r="Z14" s="120">
        <v>0</v>
      </c>
      <c r="AA14" s="120">
        <v>0</v>
      </c>
      <c r="AB14" s="120">
        <v>0</v>
      </c>
      <c r="AC14" s="120">
        <v>0</v>
      </c>
      <c r="AD14" s="120">
        <v>0</v>
      </c>
      <c r="AE14" s="120">
        <v>0</v>
      </c>
      <c r="AF14" s="120">
        <v>0</v>
      </c>
      <c r="AG14" s="120">
        <v>0</v>
      </c>
      <c r="AH14" s="229"/>
      <c r="AJ14" s="13" t="s">
        <v>9</v>
      </c>
      <c r="AK14" s="87" t="str">
        <f>+'[1]2.SAN'!C181</f>
        <v>61004 sąskaitoje apskaitytų sąnaudų detalizavimas ir priskyrimo koregavimas. Detalus sąrašas pateikiamas A10 priede.</v>
      </c>
    </row>
    <row r="15" spans="2:37" ht="12.2" customHeight="1" x14ac:dyDescent="0.2">
      <c r="B15" s="215"/>
      <c r="C15" s="123" t="s">
        <v>466</v>
      </c>
      <c r="D15" s="121" t="s">
        <v>467</v>
      </c>
      <c r="E15" s="119" t="s">
        <v>568</v>
      </c>
      <c r="F15" s="120">
        <v>0</v>
      </c>
      <c r="G15" s="120">
        <v>0</v>
      </c>
      <c r="H15" s="120">
        <v>0</v>
      </c>
      <c r="I15" s="120">
        <v>0</v>
      </c>
      <c r="J15" s="120">
        <v>27793.459999999995</v>
      </c>
      <c r="K15" s="120">
        <v>0</v>
      </c>
      <c r="L15" s="120">
        <v>269.52000000000004</v>
      </c>
      <c r="M15" s="120">
        <v>0</v>
      </c>
      <c r="N15" s="120">
        <v>0</v>
      </c>
      <c r="O15" s="120">
        <v>0</v>
      </c>
      <c r="P15" s="120">
        <v>0</v>
      </c>
      <c r="Q15" s="120">
        <v>0</v>
      </c>
      <c r="R15" s="120">
        <v>0</v>
      </c>
      <c r="S15" s="120">
        <v>0</v>
      </c>
      <c r="T15" s="120">
        <v>0</v>
      </c>
      <c r="U15" s="120">
        <v>0</v>
      </c>
      <c r="V15" s="120">
        <v>0</v>
      </c>
      <c r="W15" s="120">
        <v>0</v>
      </c>
      <c r="X15" s="120">
        <v>0</v>
      </c>
      <c r="Y15" s="120">
        <v>0</v>
      </c>
      <c r="Z15" s="120">
        <v>0</v>
      </c>
      <c r="AA15" s="120">
        <v>0</v>
      </c>
      <c r="AB15" s="120">
        <v>0</v>
      </c>
      <c r="AC15" s="120">
        <v>0</v>
      </c>
      <c r="AD15" s="120">
        <v>0</v>
      </c>
      <c r="AE15" s="120">
        <v>0</v>
      </c>
      <c r="AF15" s="120">
        <v>0</v>
      </c>
      <c r="AG15" s="120">
        <v>28062.979999999996</v>
      </c>
      <c r="AH15" s="229"/>
      <c r="AJ15" s="13" t="s">
        <v>56</v>
      </c>
      <c r="AK15" s="87" t="str">
        <f>+'[1]2.SAN'!C182</f>
        <v>6322 sąskaitoje apskaitytų sąnaudų detalizavimas ir priskyrimo koregavimas. Detalus sąrašas pateikiamas A10 priede.</v>
      </c>
    </row>
    <row r="16" spans="2:37" ht="12.2" customHeight="1" x14ac:dyDescent="0.2">
      <c r="B16" s="215"/>
      <c r="C16" s="117" t="s">
        <v>468</v>
      </c>
      <c r="D16" s="121" t="s">
        <v>469</v>
      </c>
      <c r="E16" s="119" t="s">
        <v>570</v>
      </c>
      <c r="F16" s="120">
        <v>70601.710000000006</v>
      </c>
      <c r="G16" s="120">
        <v>0</v>
      </c>
      <c r="H16" s="120">
        <v>404.26986569148931</v>
      </c>
      <c r="I16" s="120">
        <v>0</v>
      </c>
      <c r="J16" s="120">
        <v>8979.0400000000009</v>
      </c>
      <c r="K16" s="120">
        <v>0</v>
      </c>
      <c r="L16" s="120">
        <v>3498.1200000000008</v>
      </c>
      <c r="M16" s="120">
        <v>0</v>
      </c>
      <c r="N16" s="120">
        <v>0</v>
      </c>
      <c r="O16" s="120">
        <v>0</v>
      </c>
      <c r="P16" s="120">
        <v>0</v>
      </c>
      <c r="Q16" s="120">
        <v>0</v>
      </c>
      <c r="R16" s="120">
        <v>0</v>
      </c>
      <c r="S16" s="120">
        <v>0</v>
      </c>
      <c r="T16" s="120">
        <v>0</v>
      </c>
      <c r="U16" s="120">
        <v>0</v>
      </c>
      <c r="V16" s="120">
        <v>0</v>
      </c>
      <c r="W16" s="120">
        <v>0</v>
      </c>
      <c r="X16" s="120">
        <v>0</v>
      </c>
      <c r="Y16" s="120">
        <v>0</v>
      </c>
      <c r="Z16" s="120">
        <v>0</v>
      </c>
      <c r="AA16" s="120">
        <v>0</v>
      </c>
      <c r="AB16" s="120">
        <v>0</v>
      </c>
      <c r="AC16" s="120">
        <v>0</v>
      </c>
      <c r="AD16" s="120">
        <v>0</v>
      </c>
      <c r="AE16" s="120">
        <v>0</v>
      </c>
      <c r="AF16" s="120">
        <v>0</v>
      </c>
      <c r="AG16" s="120">
        <v>83483.139865691483</v>
      </c>
      <c r="AH16" s="229"/>
      <c r="AJ16" s="13" t="s">
        <v>57</v>
      </c>
      <c r="AK16" s="87" t="str">
        <f>+'[1]2.SAN'!C183</f>
        <v>610011 sąskaitoje apskaitytų sąnaudų detalizavimas ir priskyrimo koregavimas: 289,00 Eur medžiagų sąnaudos - 1210 pogrupis, bendrųjų sąnaudų kategorija, paskirstomos, 5565,67 Eur mažaverčio inventoriaus sąnaudos - 815 pogrupis, bendrųjų sąnaudų kategorija, paskirstomos ir 1493,33 Eur degalų sąnaudos - 819 pogrupis, bendrųjų sąnaudų kategorija, paskirstomos.</v>
      </c>
    </row>
    <row r="17" spans="2:37" ht="12.2" customHeight="1" x14ac:dyDescent="0.2">
      <c r="B17" s="215"/>
      <c r="C17" s="117" t="s">
        <v>468</v>
      </c>
      <c r="D17" s="121" t="s">
        <v>470</v>
      </c>
      <c r="E17" s="119" t="s">
        <v>568</v>
      </c>
      <c r="F17" s="120">
        <v>0</v>
      </c>
      <c r="G17" s="120">
        <v>0</v>
      </c>
      <c r="H17" s="120">
        <v>0</v>
      </c>
      <c r="I17" s="120">
        <v>0</v>
      </c>
      <c r="J17" s="120">
        <v>0</v>
      </c>
      <c r="K17" s="120">
        <v>0</v>
      </c>
      <c r="L17" s="120">
        <v>0</v>
      </c>
      <c r="M17" s="120">
        <v>0</v>
      </c>
      <c r="N17" s="120">
        <v>0</v>
      </c>
      <c r="O17" s="120">
        <v>0</v>
      </c>
      <c r="P17" s="120">
        <v>0</v>
      </c>
      <c r="Q17" s="120">
        <v>0</v>
      </c>
      <c r="R17" s="120">
        <v>0</v>
      </c>
      <c r="S17" s="120">
        <v>0</v>
      </c>
      <c r="T17" s="120">
        <v>0</v>
      </c>
      <c r="U17" s="120">
        <v>0</v>
      </c>
      <c r="V17" s="120">
        <v>0</v>
      </c>
      <c r="W17" s="120">
        <v>0</v>
      </c>
      <c r="X17" s="120">
        <v>0</v>
      </c>
      <c r="Y17" s="120">
        <v>0</v>
      </c>
      <c r="Z17" s="120">
        <v>0</v>
      </c>
      <c r="AA17" s="120">
        <v>0</v>
      </c>
      <c r="AB17" s="120">
        <v>0</v>
      </c>
      <c r="AC17" s="120">
        <v>0</v>
      </c>
      <c r="AD17" s="120">
        <v>0</v>
      </c>
      <c r="AE17" s="120">
        <v>0</v>
      </c>
      <c r="AF17" s="120">
        <v>0</v>
      </c>
      <c r="AG17" s="120">
        <v>0</v>
      </c>
      <c r="AH17" s="229"/>
      <c r="AJ17" s="13" t="s">
        <v>58</v>
      </c>
      <c r="AK17" s="87" t="str">
        <f>+'[1]2.SAN'!C184</f>
        <v>60003 sąskaitoje apskaitytų sąnaudų detalizavimas ir priskyrimo koregavimas: 6861,83 Eur medžiagų sąnaudos - 806 pogrupis, gamyba, paskirstomos, 1330,24 Eur vokų, popieriaus ir tonerių sąnaudos - 1305 pogrupis, netiesioginių sąnaudų kategorija, paskirstomos ir  4355,18 Eur mažaverčio inventoriaus sąnaudos - 815 pogrupis, gamyba, paskirstomos.</v>
      </c>
    </row>
    <row r="18" spans="2:37" ht="12.2" customHeight="1" x14ac:dyDescent="0.2">
      <c r="B18" s="215"/>
      <c r="C18" s="117" t="s">
        <v>468</v>
      </c>
      <c r="D18" s="121" t="s">
        <v>471</v>
      </c>
      <c r="E18" s="119" t="s">
        <v>571</v>
      </c>
      <c r="F18" s="120">
        <v>1908.69</v>
      </c>
      <c r="G18" s="120">
        <v>0</v>
      </c>
      <c r="H18" s="120">
        <v>0</v>
      </c>
      <c r="I18" s="120">
        <v>0</v>
      </c>
      <c r="J18" s="120">
        <v>11324.95</v>
      </c>
      <c r="K18" s="120">
        <v>0</v>
      </c>
      <c r="L18" s="120">
        <v>0</v>
      </c>
      <c r="M18" s="120">
        <v>0</v>
      </c>
      <c r="N18" s="120">
        <v>0</v>
      </c>
      <c r="O18" s="120">
        <v>0</v>
      </c>
      <c r="P18" s="120">
        <v>0</v>
      </c>
      <c r="Q18" s="120">
        <v>0</v>
      </c>
      <c r="R18" s="120">
        <v>0</v>
      </c>
      <c r="S18" s="120">
        <v>0</v>
      </c>
      <c r="T18" s="120">
        <v>0</v>
      </c>
      <c r="U18" s="120">
        <v>0</v>
      </c>
      <c r="V18" s="120">
        <v>0</v>
      </c>
      <c r="W18" s="120">
        <v>0</v>
      </c>
      <c r="X18" s="120">
        <v>0</v>
      </c>
      <c r="Y18" s="120">
        <v>0</v>
      </c>
      <c r="Z18" s="120">
        <v>0</v>
      </c>
      <c r="AA18" s="120">
        <v>0</v>
      </c>
      <c r="AB18" s="120">
        <v>0</v>
      </c>
      <c r="AC18" s="120">
        <v>0</v>
      </c>
      <c r="AD18" s="120">
        <v>0</v>
      </c>
      <c r="AE18" s="120">
        <v>0</v>
      </c>
      <c r="AF18" s="120">
        <v>0</v>
      </c>
      <c r="AG18" s="120">
        <v>13233.640000000001</v>
      </c>
      <c r="AH18" s="229"/>
      <c r="AJ18" s="13" t="s">
        <v>59</v>
      </c>
      <c r="AK18" s="87" t="str">
        <f>+'[1]2.SAN'!C185</f>
        <v>620601 sąskaitoje apskaitytų sąnaudų detalizavimas ir priskyrimo koregavimas: 475,92 Eur medžiagų sąnaudos - 810 pogrupis, karšto vandens tiekimas, paskirstomos ir  96,57 Eur mažaverčio inventoriaus sąnaudos - 815 pogrupis, karšto vandens tiekimas, paskirstomos.</v>
      </c>
    </row>
    <row r="19" spans="2:37" ht="12.2" customHeight="1" x14ac:dyDescent="0.2">
      <c r="B19" s="215"/>
      <c r="C19" s="123" t="s">
        <v>472</v>
      </c>
      <c r="D19" s="121" t="s">
        <v>473</v>
      </c>
      <c r="E19" s="119" t="s">
        <v>568</v>
      </c>
      <c r="F19" s="120">
        <v>0</v>
      </c>
      <c r="G19" s="120">
        <v>0</v>
      </c>
      <c r="H19" s="120">
        <v>0</v>
      </c>
      <c r="I19" s="120">
        <v>0</v>
      </c>
      <c r="J19" s="120">
        <v>0</v>
      </c>
      <c r="K19" s="120">
        <v>0</v>
      </c>
      <c r="L19" s="120">
        <v>0</v>
      </c>
      <c r="M19" s="120">
        <v>0</v>
      </c>
      <c r="N19" s="120">
        <v>0</v>
      </c>
      <c r="O19" s="120">
        <v>0</v>
      </c>
      <c r="P19" s="120">
        <v>0</v>
      </c>
      <c r="Q19" s="120">
        <v>0</v>
      </c>
      <c r="R19" s="120">
        <v>0</v>
      </c>
      <c r="S19" s="120">
        <v>0</v>
      </c>
      <c r="T19" s="120">
        <v>0</v>
      </c>
      <c r="U19" s="120">
        <v>0</v>
      </c>
      <c r="V19" s="120">
        <v>0</v>
      </c>
      <c r="W19" s="120">
        <v>0</v>
      </c>
      <c r="X19" s="120">
        <v>0</v>
      </c>
      <c r="Y19" s="120">
        <v>0</v>
      </c>
      <c r="Z19" s="120">
        <v>0</v>
      </c>
      <c r="AA19" s="120">
        <v>0</v>
      </c>
      <c r="AB19" s="120">
        <v>0</v>
      </c>
      <c r="AC19" s="120">
        <v>0</v>
      </c>
      <c r="AD19" s="120">
        <v>0</v>
      </c>
      <c r="AE19" s="120">
        <v>0</v>
      </c>
      <c r="AF19" s="120">
        <v>0</v>
      </c>
      <c r="AG19" s="120">
        <v>0</v>
      </c>
      <c r="AH19" s="229"/>
      <c r="AJ19" s="13" t="s">
        <v>60</v>
      </c>
      <c r="AK19" s="87" t="str">
        <f>+'[1]2.SAN'!C186</f>
        <v>62055 sąskaitoje apskaitytų sąnaudų detalizavimas ir priskyrimo koregavimas: 3955,58 Eur medžiagų sąnaudos - 810 pogrupis, sistemų priežiūra, paskirstomos ir  460,13 Eur mažaverčio inventoriaus sąnaudos - 815 pogrupis, sistemų priežiūra, paskirstomos.</v>
      </c>
    </row>
    <row r="20" spans="2:37" ht="12.2" customHeight="1" x14ac:dyDescent="0.2">
      <c r="B20" s="215"/>
      <c r="C20" s="117" t="s">
        <v>474</v>
      </c>
      <c r="D20" s="121" t="s">
        <v>475</v>
      </c>
      <c r="E20" s="119" t="s">
        <v>572</v>
      </c>
      <c r="F20" s="120">
        <v>6400.51</v>
      </c>
      <c r="G20" s="120">
        <v>0</v>
      </c>
      <c r="H20" s="120">
        <v>0</v>
      </c>
      <c r="I20" s="120">
        <v>0</v>
      </c>
      <c r="J20" s="120">
        <v>64364.399999999994</v>
      </c>
      <c r="K20" s="120">
        <v>0</v>
      </c>
      <c r="L20" s="120">
        <v>2870.8199999999997</v>
      </c>
      <c r="M20" s="120">
        <v>0</v>
      </c>
      <c r="N20" s="120">
        <v>0</v>
      </c>
      <c r="O20" s="120">
        <v>0</v>
      </c>
      <c r="P20" s="120">
        <v>0</v>
      </c>
      <c r="Q20" s="120">
        <v>0</v>
      </c>
      <c r="R20" s="120">
        <v>-1.1368683772161603E-13</v>
      </c>
      <c r="S20" s="120">
        <v>0</v>
      </c>
      <c r="T20" s="120">
        <v>0</v>
      </c>
      <c r="U20" s="120">
        <v>0</v>
      </c>
      <c r="V20" s="120">
        <v>0</v>
      </c>
      <c r="W20" s="120">
        <v>0</v>
      </c>
      <c r="X20" s="120">
        <v>0</v>
      </c>
      <c r="Y20" s="120">
        <v>0</v>
      </c>
      <c r="Z20" s="120">
        <v>0</v>
      </c>
      <c r="AA20" s="120">
        <v>0</v>
      </c>
      <c r="AB20" s="120">
        <v>0</v>
      </c>
      <c r="AC20" s="120">
        <v>0</v>
      </c>
      <c r="AD20" s="120">
        <v>0</v>
      </c>
      <c r="AE20" s="120">
        <v>0</v>
      </c>
      <c r="AF20" s="120">
        <v>0</v>
      </c>
      <c r="AG20" s="120">
        <v>73635.729999999981</v>
      </c>
      <c r="AH20" s="229"/>
      <c r="AJ20" s="13" t="s">
        <v>61</v>
      </c>
      <c r="AK20" s="87" t="str">
        <f>+'[1]2.SAN'!C187</f>
        <v>Iš sąskaitos išimamos vandens sąnaudos patiriamos administraciniame pastate ir perkeliamos į 1208 sąnaudų pogrupį, Komunalinės paslaugos (elektros energija, vanduo, nuotekos, šiukšlės, t.t.) sąnaudų pogrupį, lartu pastarąsias sąnaudas priskiriant bendrųjų sąnaudų kategorijai. Taip pat  išimamos šilumos sistemų papildymo sąnaudos ir perkeliamos į 401 sąnaudų pogrupį, t.y. Vandens technologijai sąnaudų pogrupį, kartu pastarąsias sąnaudas priskiriant perdavimo VV.</v>
      </c>
    </row>
    <row r="21" spans="2:37" ht="12.2" customHeight="1" x14ac:dyDescent="0.2">
      <c r="B21" s="215"/>
      <c r="C21" s="117" t="s">
        <v>474</v>
      </c>
      <c r="D21" s="121" t="s">
        <v>476</v>
      </c>
      <c r="E21" s="119" t="s">
        <v>568</v>
      </c>
      <c r="F21" s="120">
        <v>0</v>
      </c>
      <c r="G21" s="120">
        <v>0</v>
      </c>
      <c r="H21" s="120">
        <v>0</v>
      </c>
      <c r="I21" s="120">
        <v>0</v>
      </c>
      <c r="J21" s="120">
        <v>0</v>
      </c>
      <c r="K21" s="120">
        <v>0</v>
      </c>
      <c r="L21" s="120">
        <v>0</v>
      </c>
      <c r="M21" s="120">
        <v>0</v>
      </c>
      <c r="N21" s="120">
        <v>0</v>
      </c>
      <c r="O21" s="120">
        <v>0</v>
      </c>
      <c r="P21" s="120">
        <v>0</v>
      </c>
      <c r="Q21" s="120">
        <v>0</v>
      </c>
      <c r="R21" s="120">
        <v>0</v>
      </c>
      <c r="S21" s="120">
        <v>0</v>
      </c>
      <c r="T21" s="120">
        <v>0</v>
      </c>
      <c r="U21" s="120">
        <v>0</v>
      </c>
      <c r="V21" s="120">
        <v>0</v>
      </c>
      <c r="W21" s="120">
        <v>0</v>
      </c>
      <c r="X21" s="120">
        <v>0</v>
      </c>
      <c r="Y21" s="120">
        <v>0</v>
      </c>
      <c r="Z21" s="120">
        <v>0</v>
      </c>
      <c r="AA21" s="120">
        <v>0</v>
      </c>
      <c r="AB21" s="120">
        <v>0</v>
      </c>
      <c r="AC21" s="120">
        <v>0</v>
      </c>
      <c r="AD21" s="120">
        <v>0</v>
      </c>
      <c r="AE21" s="120">
        <v>0</v>
      </c>
      <c r="AF21" s="120">
        <v>0</v>
      </c>
      <c r="AG21" s="120">
        <v>0</v>
      </c>
      <c r="AH21" s="229"/>
      <c r="AJ21" s="13" t="s">
        <v>62</v>
      </c>
      <c r="AK21" s="87" t="str">
        <f>+'[1]2.SAN'!C188</f>
        <v>Iš sąskaitos išimama RAS audito sąnaudoms priskirtina sąnaudų apimtis ir perkeliama į kitą pogrupį, t.y. 1504 audito (reguliuojamos veiklos ataskaitų) sąnaudų pogrupį.</v>
      </c>
    </row>
    <row r="22" spans="2:37" ht="12.2" customHeight="1" x14ac:dyDescent="0.2">
      <c r="B22" s="215"/>
      <c r="C22" s="123" t="s">
        <v>477</v>
      </c>
      <c r="D22" s="121" t="s">
        <v>473</v>
      </c>
      <c r="E22" s="119" t="s">
        <v>568</v>
      </c>
      <c r="F22" s="120">
        <v>0</v>
      </c>
      <c r="G22" s="120">
        <v>0</v>
      </c>
      <c r="H22" s="120">
        <v>0</v>
      </c>
      <c r="I22" s="120">
        <v>0</v>
      </c>
      <c r="J22" s="120">
        <v>0</v>
      </c>
      <c r="K22" s="120">
        <v>0</v>
      </c>
      <c r="L22" s="120">
        <v>0</v>
      </c>
      <c r="M22" s="120">
        <v>0</v>
      </c>
      <c r="N22" s="120">
        <v>0</v>
      </c>
      <c r="O22" s="120">
        <v>0</v>
      </c>
      <c r="P22" s="120">
        <v>0</v>
      </c>
      <c r="Q22" s="120">
        <v>0</v>
      </c>
      <c r="R22" s="120">
        <v>0</v>
      </c>
      <c r="S22" s="120">
        <v>0</v>
      </c>
      <c r="T22" s="120">
        <v>0</v>
      </c>
      <c r="U22" s="120">
        <v>0</v>
      </c>
      <c r="V22" s="120">
        <v>0</v>
      </c>
      <c r="W22" s="120">
        <v>0</v>
      </c>
      <c r="X22" s="120">
        <v>0</v>
      </c>
      <c r="Y22" s="120">
        <v>0</v>
      </c>
      <c r="Z22" s="120">
        <v>0</v>
      </c>
      <c r="AA22" s="120">
        <v>0</v>
      </c>
      <c r="AB22" s="120">
        <v>0</v>
      </c>
      <c r="AC22" s="120">
        <v>0</v>
      </c>
      <c r="AD22" s="120">
        <v>0</v>
      </c>
      <c r="AE22" s="120">
        <v>0</v>
      </c>
      <c r="AF22" s="120">
        <v>0</v>
      </c>
      <c r="AG22" s="120">
        <v>0</v>
      </c>
      <c r="AH22" s="229"/>
      <c r="AJ22" s="13" t="s">
        <v>63</v>
      </c>
      <c r="AK22" s="87" t="str">
        <f>+'[1]2.SAN'!C189</f>
        <v>Iš sąskaitos perkeliama elektros technologijai sąnaudų apimtis priskirtina perdavimo VV.</v>
      </c>
    </row>
    <row r="23" spans="2:37" ht="12.2" customHeight="1" x14ac:dyDescent="0.2">
      <c r="B23" s="215"/>
      <c r="C23" s="117" t="s">
        <v>478</v>
      </c>
      <c r="D23" s="121" t="s">
        <v>479</v>
      </c>
      <c r="E23" s="119" t="s">
        <v>568</v>
      </c>
      <c r="F23" s="120">
        <v>0</v>
      </c>
      <c r="G23" s="120">
        <v>0</v>
      </c>
      <c r="H23" s="120">
        <v>0</v>
      </c>
      <c r="I23" s="120">
        <v>0</v>
      </c>
      <c r="J23" s="120">
        <v>0</v>
      </c>
      <c r="K23" s="120">
        <v>0</v>
      </c>
      <c r="L23" s="120">
        <v>0</v>
      </c>
      <c r="M23" s="120">
        <v>0</v>
      </c>
      <c r="N23" s="120">
        <v>0</v>
      </c>
      <c r="O23" s="120">
        <v>0</v>
      </c>
      <c r="P23" s="120">
        <v>0</v>
      </c>
      <c r="Q23" s="120">
        <v>0</v>
      </c>
      <c r="R23" s="120">
        <v>0</v>
      </c>
      <c r="S23" s="120">
        <v>0</v>
      </c>
      <c r="T23" s="120">
        <v>0</v>
      </c>
      <c r="U23" s="120">
        <v>0</v>
      </c>
      <c r="V23" s="120">
        <v>0</v>
      </c>
      <c r="W23" s="120">
        <v>0</v>
      </c>
      <c r="X23" s="120">
        <v>0</v>
      </c>
      <c r="Y23" s="120">
        <v>0</v>
      </c>
      <c r="Z23" s="120">
        <v>0</v>
      </c>
      <c r="AA23" s="120">
        <v>0</v>
      </c>
      <c r="AB23" s="120">
        <v>0</v>
      </c>
      <c r="AC23" s="120">
        <v>0</v>
      </c>
      <c r="AD23" s="120">
        <v>0</v>
      </c>
      <c r="AE23" s="120">
        <v>0</v>
      </c>
      <c r="AF23" s="120">
        <v>0</v>
      </c>
      <c r="AG23" s="120">
        <v>0</v>
      </c>
      <c r="AH23" s="229"/>
      <c r="AJ23" s="13" t="s">
        <v>64</v>
      </c>
      <c r="AK23" s="87" t="str">
        <f>+'[1]2.SAN'!C190</f>
        <v>Iš sąskaitos išimamos gamybinių patalpų elektros energijos sąnaudos savoms reikmėms ir perkeliamos į 817 sąnaudų pogrupį, t.y. Komunalinių paslaugų (elektros energija, vanduo, nuotekos, atliekos, t.t.) sąnaudų (ne administracinių patalpų) pogrupį, kartu pastarąsias sąnaudas priskiriant gamybos VV.</v>
      </c>
    </row>
    <row r="24" spans="2:37" ht="12.2" customHeight="1" x14ac:dyDescent="0.2">
      <c r="B24" s="215"/>
      <c r="C24" s="123" t="s">
        <v>480</v>
      </c>
      <c r="D24" s="121" t="s">
        <v>481</v>
      </c>
      <c r="E24" s="119" t="s">
        <v>573</v>
      </c>
      <c r="F24" s="120">
        <v>255646.26</v>
      </c>
      <c r="G24" s="120">
        <v>-255646.26</v>
      </c>
      <c r="H24" s="120">
        <v>30733.173364312235</v>
      </c>
      <c r="I24" s="120">
        <v>0</v>
      </c>
      <c r="J24" s="120">
        <v>0</v>
      </c>
      <c r="K24" s="120">
        <v>0</v>
      </c>
      <c r="L24" s="120">
        <v>0</v>
      </c>
      <c r="M24" s="120">
        <v>0</v>
      </c>
      <c r="N24" s="120">
        <v>0</v>
      </c>
      <c r="O24" s="120">
        <v>0</v>
      </c>
      <c r="P24" s="120">
        <v>0</v>
      </c>
      <c r="Q24" s="120">
        <v>0</v>
      </c>
      <c r="R24" s="120">
        <v>0</v>
      </c>
      <c r="S24" s="120">
        <v>0</v>
      </c>
      <c r="T24" s="120">
        <v>0</v>
      </c>
      <c r="U24" s="120">
        <v>0</v>
      </c>
      <c r="V24" s="120">
        <v>0</v>
      </c>
      <c r="W24" s="120">
        <v>0</v>
      </c>
      <c r="X24" s="120">
        <v>0</v>
      </c>
      <c r="Y24" s="120">
        <v>0</v>
      </c>
      <c r="Z24" s="120">
        <v>0</v>
      </c>
      <c r="AA24" s="120">
        <v>0</v>
      </c>
      <c r="AB24" s="120">
        <v>0</v>
      </c>
      <c r="AC24" s="120">
        <v>0</v>
      </c>
      <c r="AD24" s="120">
        <v>0</v>
      </c>
      <c r="AE24" s="120">
        <v>0</v>
      </c>
      <c r="AF24" s="120">
        <v>0</v>
      </c>
      <c r="AG24" s="120">
        <v>30733.173364312235</v>
      </c>
      <c r="AH24" s="229"/>
      <c r="AJ24" s="13" t="s">
        <v>65</v>
      </c>
      <c r="AK24" s="87" t="str">
        <f>+'[1]2.SAN'!C191</f>
        <v>Iš sąskaitos išimamos banko komisinio atlyginimo sąnaudos ir perkeliamos į 1101 sąnaudų pogrupį, t.y. Banko paslaugų (komisinių) sąnaudų pogrupį, kartu pastarąsias sąnaudas priskiriant bendrųjų sąnaudų kategorijai.</v>
      </c>
    </row>
    <row r="25" spans="2:37" ht="12.2" customHeight="1" x14ac:dyDescent="0.2">
      <c r="B25" s="215"/>
      <c r="C25" s="123" t="s">
        <v>480</v>
      </c>
      <c r="D25" s="121" t="s">
        <v>482</v>
      </c>
      <c r="E25" s="119" t="s">
        <v>568</v>
      </c>
      <c r="F25" s="120">
        <v>0</v>
      </c>
      <c r="G25" s="120">
        <v>0</v>
      </c>
      <c r="H25" s="120">
        <v>0</v>
      </c>
      <c r="I25" s="120">
        <v>0</v>
      </c>
      <c r="J25" s="120">
        <v>0</v>
      </c>
      <c r="K25" s="120">
        <v>0</v>
      </c>
      <c r="L25" s="120">
        <v>0</v>
      </c>
      <c r="M25" s="120">
        <v>0</v>
      </c>
      <c r="N25" s="120">
        <v>0</v>
      </c>
      <c r="O25" s="120">
        <v>0</v>
      </c>
      <c r="P25" s="120">
        <v>0</v>
      </c>
      <c r="Q25" s="120">
        <v>0</v>
      </c>
      <c r="R25" s="120">
        <v>0</v>
      </c>
      <c r="S25" s="120">
        <v>0</v>
      </c>
      <c r="T25" s="120">
        <v>0</v>
      </c>
      <c r="U25" s="120">
        <v>0</v>
      </c>
      <c r="V25" s="120">
        <v>0</v>
      </c>
      <c r="W25" s="120">
        <v>0</v>
      </c>
      <c r="X25" s="120">
        <v>0</v>
      </c>
      <c r="Y25" s="120">
        <v>0</v>
      </c>
      <c r="Z25" s="120">
        <v>0</v>
      </c>
      <c r="AA25" s="120">
        <v>0</v>
      </c>
      <c r="AB25" s="120">
        <v>0</v>
      </c>
      <c r="AC25" s="120">
        <v>0</v>
      </c>
      <c r="AD25" s="120">
        <v>0</v>
      </c>
      <c r="AE25" s="120">
        <v>0</v>
      </c>
      <c r="AF25" s="120">
        <v>0</v>
      </c>
      <c r="AG25" s="120">
        <v>0</v>
      </c>
      <c r="AH25" s="229"/>
      <c r="AJ25" s="13" t="s">
        <v>66</v>
      </c>
      <c r="AK25" s="124">
        <f>+'[1]2.SAN'!C192</f>
        <v>0</v>
      </c>
    </row>
    <row r="26" spans="2:37" ht="12.2" customHeight="1" x14ac:dyDescent="0.2">
      <c r="B26" s="215"/>
      <c r="C26" s="123" t="s">
        <v>480</v>
      </c>
      <c r="D26" s="121" t="s">
        <v>483</v>
      </c>
      <c r="E26" s="119" t="s">
        <v>568</v>
      </c>
      <c r="F26" s="120">
        <v>0</v>
      </c>
      <c r="G26" s="120">
        <v>0</v>
      </c>
      <c r="H26" s="120">
        <v>0</v>
      </c>
      <c r="I26" s="120">
        <v>0</v>
      </c>
      <c r="J26" s="120">
        <v>0</v>
      </c>
      <c r="K26" s="120">
        <v>0</v>
      </c>
      <c r="L26" s="120">
        <v>0</v>
      </c>
      <c r="M26" s="120">
        <v>0</v>
      </c>
      <c r="N26" s="120">
        <v>0</v>
      </c>
      <c r="O26" s="120">
        <v>0</v>
      </c>
      <c r="P26" s="120">
        <v>0</v>
      </c>
      <c r="Q26" s="120">
        <v>0</v>
      </c>
      <c r="R26" s="120">
        <v>0</v>
      </c>
      <c r="S26" s="120">
        <v>0</v>
      </c>
      <c r="T26" s="120">
        <v>0</v>
      </c>
      <c r="U26" s="120">
        <v>0</v>
      </c>
      <c r="V26" s="120">
        <v>0</v>
      </c>
      <c r="W26" s="120">
        <v>0</v>
      </c>
      <c r="X26" s="120">
        <v>0</v>
      </c>
      <c r="Y26" s="120">
        <v>0</v>
      </c>
      <c r="Z26" s="120">
        <v>0</v>
      </c>
      <c r="AA26" s="120">
        <v>0</v>
      </c>
      <c r="AB26" s="120">
        <v>0</v>
      </c>
      <c r="AC26" s="120">
        <v>0</v>
      </c>
      <c r="AD26" s="120">
        <v>0</v>
      </c>
      <c r="AE26" s="120">
        <v>0</v>
      </c>
      <c r="AF26" s="120">
        <v>0</v>
      </c>
      <c r="AG26" s="120">
        <v>0</v>
      </c>
      <c r="AH26" s="229"/>
      <c r="AJ26" s="13" t="s">
        <v>67</v>
      </c>
      <c r="AK26" s="87">
        <f>+'[1]2.SAN'!C193</f>
        <v>0</v>
      </c>
    </row>
    <row r="27" spans="2:37" ht="12.2" customHeight="1" x14ac:dyDescent="0.2">
      <c r="B27" s="215"/>
      <c r="C27" s="123" t="s">
        <v>480</v>
      </c>
      <c r="D27" s="121" t="s">
        <v>484</v>
      </c>
      <c r="E27" s="119" t="s">
        <v>568</v>
      </c>
      <c r="F27" s="120">
        <v>0</v>
      </c>
      <c r="G27" s="120">
        <v>0</v>
      </c>
      <c r="H27" s="120">
        <v>0</v>
      </c>
      <c r="I27" s="120">
        <v>0</v>
      </c>
      <c r="J27" s="120">
        <v>0</v>
      </c>
      <c r="K27" s="120">
        <v>0</v>
      </c>
      <c r="L27" s="120">
        <v>0</v>
      </c>
      <c r="M27" s="120">
        <v>0</v>
      </c>
      <c r="N27" s="120">
        <v>0</v>
      </c>
      <c r="O27" s="120">
        <v>0</v>
      </c>
      <c r="P27" s="120">
        <v>0</v>
      </c>
      <c r="Q27" s="120">
        <v>0</v>
      </c>
      <c r="R27" s="120">
        <v>0</v>
      </c>
      <c r="S27" s="120">
        <v>0</v>
      </c>
      <c r="T27" s="120">
        <v>0</v>
      </c>
      <c r="U27" s="120">
        <v>0</v>
      </c>
      <c r="V27" s="120">
        <v>0</v>
      </c>
      <c r="W27" s="120">
        <v>0</v>
      </c>
      <c r="X27" s="120">
        <v>0</v>
      </c>
      <c r="Y27" s="120">
        <v>0</v>
      </c>
      <c r="Z27" s="120">
        <v>0</v>
      </c>
      <c r="AA27" s="120">
        <v>0</v>
      </c>
      <c r="AB27" s="120">
        <v>0</v>
      </c>
      <c r="AC27" s="120">
        <v>0</v>
      </c>
      <c r="AD27" s="120">
        <v>0</v>
      </c>
      <c r="AE27" s="120">
        <v>0</v>
      </c>
      <c r="AF27" s="120">
        <v>0</v>
      </c>
      <c r="AG27" s="120">
        <v>0</v>
      </c>
      <c r="AH27" s="229"/>
      <c r="AJ27" s="13" t="s">
        <v>68</v>
      </c>
      <c r="AK27" s="87">
        <f>+'[1]2.SAN'!C194</f>
        <v>0</v>
      </c>
    </row>
    <row r="28" spans="2:37" ht="12.2" customHeight="1" x14ac:dyDescent="0.2">
      <c r="B28" s="229" t="s">
        <v>455</v>
      </c>
      <c r="C28" s="125" t="s">
        <v>456</v>
      </c>
      <c r="D28" s="126" t="s">
        <v>457</v>
      </c>
      <c r="E28" s="127" t="s">
        <v>568</v>
      </c>
      <c r="F28" s="128">
        <v>0</v>
      </c>
      <c r="G28" s="128">
        <v>0</v>
      </c>
      <c r="H28" s="128">
        <v>0</v>
      </c>
      <c r="I28" s="128">
        <v>0</v>
      </c>
      <c r="J28" s="128">
        <v>0</v>
      </c>
      <c r="K28" s="128">
        <v>0</v>
      </c>
      <c r="L28" s="128">
        <v>0</v>
      </c>
      <c r="M28" s="128">
        <v>0</v>
      </c>
      <c r="N28" s="128">
        <v>0</v>
      </c>
      <c r="O28" s="128">
        <v>0</v>
      </c>
      <c r="P28" s="128">
        <v>0</v>
      </c>
      <c r="Q28" s="128">
        <v>0</v>
      </c>
      <c r="R28" s="128">
        <v>0</v>
      </c>
      <c r="S28" s="128">
        <v>0</v>
      </c>
      <c r="T28" s="128">
        <v>0</v>
      </c>
      <c r="U28" s="128">
        <v>0</v>
      </c>
      <c r="V28" s="128">
        <v>0</v>
      </c>
      <c r="W28" s="128">
        <v>0</v>
      </c>
      <c r="X28" s="128">
        <v>0</v>
      </c>
      <c r="Y28" s="128">
        <v>0</v>
      </c>
      <c r="Z28" s="128">
        <v>0</v>
      </c>
      <c r="AA28" s="128">
        <v>0</v>
      </c>
      <c r="AB28" s="128">
        <v>0</v>
      </c>
      <c r="AC28" s="128">
        <v>0</v>
      </c>
      <c r="AD28" s="128">
        <v>0</v>
      </c>
      <c r="AE28" s="128">
        <v>0</v>
      </c>
      <c r="AF28" s="128">
        <v>0</v>
      </c>
      <c r="AG28" s="128">
        <v>0</v>
      </c>
      <c r="AH28" s="229" t="s">
        <v>458</v>
      </c>
      <c r="AJ28" s="13" t="s">
        <v>69</v>
      </c>
      <c r="AK28" s="87">
        <f>+'[1]2.SAN'!C195</f>
        <v>0</v>
      </c>
    </row>
    <row r="29" spans="2:37" ht="12.2" customHeight="1" x14ac:dyDescent="0.2">
      <c r="B29" s="229"/>
      <c r="C29" s="125" t="s">
        <v>456</v>
      </c>
      <c r="D29" s="126" t="s">
        <v>459</v>
      </c>
      <c r="E29" s="127" t="s">
        <v>568</v>
      </c>
      <c r="F29" s="128">
        <v>0</v>
      </c>
      <c r="G29" s="128">
        <v>0</v>
      </c>
      <c r="H29" s="128">
        <v>0</v>
      </c>
      <c r="I29" s="128">
        <v>0</v>
      </c>
      <c r="J29" s="128">
        <v>0</v>
      </c>
      <c r="K29" s="128">
        <v>0</v>
      </c>
      <c r="L29" s="128">
        <v>0</v>
      </c>
      <c r="M29" s="128">
        <v>0</v>
      </c>
      <c r="N29" s="128">
        <v>0</v>
      </c>
      <c r="O29" s="128">
        <v>0</v>
      </c>
      <c r="P29" s="128">
        <v>0</v>
      </c>
      <c r="Q29" s="128">
        <v>0</v>
      </c>
      <c r="R29" s="128">
        <v>0</v>
      </c>
      <c r="S29" s="128">
        <v>0</v>
      </c>
      <c r="T29" s="128">
        <v>0</v>
      </c>
      <c r="U29" s="128">
        <v>0</v>
      </c>
      <c r="V29" s="128">
        <v>0</v>
      </c>
      <c r="W29" s="128">
        <v>0</v>
      </c>
      <c r="X29" s="128">
        <v>0</v>
      </c>
      <c r="Y29" s="128">
        <v>0</v>
      </c>
      <c r="Z29" s="128">
        <v>0</v>
      </c>
      <c r="AA29" s="128">
        <v>0</v>
      </c>
      <c r="AB29" s="128">
        <v>0</v>
      </c>
      <c r="AC29" s="128">
        <v>0</v>
      </c>
      <c r="AD29" s="128">
        <v>0</v>
      </c>
      <c r="AE29" s="128">
        <v>0</v>
      </c>
      <c r="AF29" s="128">
        <v>0</v>
      </c>
      <c r="AG29" s="128">
        <v>0</v>
      </c>
      <c r="AH29" s="229"/>
      <c r="AJ29" s="13" t="s">
        <v>70</v>
      </c>
      <c r="AK29" s="87">
        <f>+'[1]2.SAN'!C196</f>
        <v>0</v>
      </c>
    </row>
    <row r="30" spans="2:37" ht="12.2" customHeight="1" x14ac:dyDescent="0.2">
      <c r="B30" s="229"/>
      <c r="C30" s="125" t="s">
        <v>456</v>
      </c>
      <c r="D30" s="126" t="s">
        <v>460</v>
      </c>
      <c r="E30" s="127" t="s">
        <v>568</v>
      </c>
      <c r="F30" s="128">
        <v>0</v>
      </c>
      <c r="G30" s="128">
        <v>0</v>
      </c>
      <c r="H30" s="128">
        <v>0</v>
      </c>
      <c r="I30" s="128">
        <v>0</v>
      </c>
      <c r="J30" s="128">
        <v>0</v>
      </c>
      <c r="K30" s="128">
        <v>0</v>
      </c>
      <c r="L30" s="128">
        <v>0</v>
      </c>
      <c r="M30" s="128">
        <v>0</v>
      </c>
      <c r="N30" s="128">
        <v>0</v>
      </c>
      <c r="O30" s="128">
        <v>0</v>
      </c>
      <c r="P30" s="128">
        <v>0</v>
      </c>
      <c r="Q30" s="128">
        <v>0</v>
      </c>
      <c r="R30" s="128">
        <v>0</v>
      </c>
      <c r="S30" s="128">
        <v>0</v>
      </c>
      <c r="T30" s="128">
        <v>0</v>
      </c>
      <c r="U30" s="128">
        <v>0</v>
      </c>
      <c r="V30" s="128">
        <v>0</v>
      </c>
      <c r="W30" s="128">
        <v>0</v>
      </c>
      <c r="X30" s="128">
        <v>0</v>
      </c>
      <c r="Y30" s="128">
        <v>0</v>
      </c>
      <c r="Z30" s="128">
        <v>0</v>
      </c>
      <c r="AA30" s="128">
        <v>0</v>
      </c>
      <c r="AB30" s="128">
        <v>0</v>
      </c>
      <c r="AC30" s="128">
        <v>0</v>
      </c>
      <c r="AD30" s="128">
        <v>0</v>
      </c>
      <c r="AE30" s="128">
        <v>0</v>
      </c>
      <c r="AF30" s="128">
        <v>0</v>
      </c>
      <c r="AG30" s="128">
        <v>0</v>
      </c>
      <c r="AH30" s="229"/>
      <c r="AJ30" s="13" t="s">
        <v>71</v>
      </c>
      <c r="AK30" s="87">
        <f>+'[1]2.SAN'!C197</f>
        <v>0</v>
      </c>
    </row>
    <row r="31" spans="2:37" ht="12.2" customHeight="1" x14ac:dyDescent="0.2">
      <c r="B31" s="229"/>
      <c r="C31" s="125" t="s">
        <v>456</v>
      </c>
      <c r="D31" s="126" t="s">
        <v>461</v>
      </c>
      <c r="E31" s="127" t="s">
        <v>568</v>
      </c>
      <c r="F31" s="128">
        <v>0</v>
      </c>
      <c r="G31" s="128">
        <v>0</v>
      </c>
      <c r="H31" s="128">
        <v>0</v>
      </c>
      <c r="I31" s="128">
        <v>0</v>
      </c>
      <c r="J31" s="128">
        <v>0</v>
      </c>
      <c r="K31" s="128">
        <v>0</v>
      </c>
      <c r="L31" s="128">
        <v>0</v>
      </c>
      <c r="M31" s="128">
        <v>0</v>
      </c>
      <c r="N31" s="128">
        <v>0</v>
      </c>
      <c r="O31" s="128">
        <v>0</v>
      </c>
      <c r="P31" s="128">
        <v>0</v>
      </c>
      <c r="Q31" s="128">
        <v>0</v>
      </c>
      <c r="R31" s="128">
        <v>0</v>
      </c>
      <c r="S31" s="128">
        <v>0</v>
      </c>
      <c r="T31" s="128">
        <v>0</v>
      </c>
      <c r="U31" s="128">
        <v>0</v>
      </c>
      <c r="V31" s="128">
        <v>0</v>
      </c>
      <c r="W31" s="128">
        <v>0</v>
      </c>
      <c r="X31" s="128">
        <v>0</v>
      </c>
      <c r="Y31" s="128">
        <v>0</v>
      </c>
      <c r="Z31" s="128">
        <v>0</v>
      </c>
      <c r="AA31" s="128">
        <v>0</v>
      </c>
      <c r="AB31" s="128">
        <v>0</v>
      </c>
      <c r="AC31" s="128">
        <v>0</v>
      </c>
      <c r="AD31" s="128">
        <v>0</v>
      </c>
      <c r="AE31" s="128">
        <v>0</v>
      </c>
      <c r="AF31" s="128">
        <v>0</v>
      </c>
      <c r="AG31" s="128">
        <v>0</v>
      </c>
      <c r="AH31" s="229"/>
      <c r="AJ31" s="13" t="s">
        <v>72</v>
      </c>
      <c r="AK31" s="87">
        <f>+'[1]2.SAN'!C198</f>
        <v>0</v>
      </c>
    </row>
    <row r="32" spans="2:37" ht="12.2" customHeight="1" x14ac:dyDescent="0.2">
      <c r="B32" s="229"/>
      <c r="C32" s="125" t="s">
        <v>462</v>
      </c>
      <c r="D32" s="129" t="s">
        <v>463</v>
      </c>
      <c r="E32" s="127" t="s">
        <v>568</v>
      </c>
      <c r="F32" s="128">
        <v>0</v>
      </c>
      <c r="G32" s="128">
        <v>0</v>
      </c>
      <c r="H32" s="128">
        <v>0</v>
      </c>
      <c r="I32" s="128">
        <v>0</v>
      </c>
      <c r="J32" s="128">
        <v>0</v>
      </c>
      <c r="K32" s="128">
        <v>0</v>
      </c>
      <c r="L32" s="128">
        <v>0</v>
      </c>
      <c r="M32" s="128">
        <v>0</v>
      </c>
      <c r="N32" s="128">
        <v>0</v>
      </c>
      <c r="O32" s="128">
        <v>0</v>
      </c>
      <c r="P32" s="128">
        <v>0</v>
      </c>
      <c r="Q32" s="128">
        <v>0</v>
      </c>
      <c r="R32" s="128">
        <v>0</v>
      </c>
      <c r="S32" s="128">
        <v>0</v>
      </c>
      <c r="T32" s="128">
        <v>0</v>
      </c>
      <c r="U32" s="128">
        <v>0</v>
      </c>
      <c r="V32" s="128">
        <v>0</v>
      </c>
      <c r="W32" s="128">
        <v>0</v>
      </c>
      <c r="X32" s="128">
        <v>0</v>
      </c>
      <c r="Y32" s="128">
        <v>0</v>
      </c>
      <c r="Z32" s="128">
        <v>0</v>
      </c>
      <c r="AA32" s="128">
        <v>0</v>
      </c>
      <c r="AB32" s="128">
        <v>0</v>
      </c>
      <c r="AC32" s="128">
        <v>0</v>
      </c>
      <c r="AD32" s="128">
        <v>0</v>
      </c>
      <c r="AE32" s="128">
        <v>0</v>
      </c>
      <c r="AF32" s="128">
        <v>0</v>
      </c>
      <c r="AG32" s="128">
        <v>0</v>
      </c>
      <c r="AH32" s="229"/>
      <c r="AJ32" s="13" t="s">
        <v>73</v>
      </c>
      <c r="AK32" s="87">
        <f>+'[1]2.SAN'!C199</f>
        <v>0</v>
      </c>
    </row>
    <row r="33" spans="2:37" ht="12.2" customHeight="1" x14ac:dyDescent="0.2">
      <c r="B33" s="229"/>
      <c r="C33" s="125" t="s">
        <v>462</v>
      </c>
      <c r="D33" s="129" t="s">
        <v>464</v>
      </c>
      <c r="E33" s="127" t="s">
        <v>568</v>
      </c>
      <c r="F33" s="128">
        <v>0</v>
      </c>
      <c r="G33" s="128">
        <v>0</v>
      </c>
      <c r="H33" s="128">
        <v>0</v>
      </c>
      <c r="I33" s="128">
        <v>0</v>
      </c>
      <c r="J33" s="128">
        <v>0</v>
      </c>
      <c r="K33" s="128">
        <v>0</v>
      </c>
      <c r="L33" s="128">
        <v>0</v>
      </c>
      <c r="M33" s="128">
        <v>0</v>
      </c>
      <c r="N33" s="128">
        <v>0</v>
      </c>
      <c r="O33" s="128">
        <v>0</v>
      </c>
      <c r="P33" s="128">
        <v>0</v>
      </c>
      <c r="Q33" s="128">
        <v>0</v>
      </c>
      <c r="R33" s="128">
        <v>0</v>
      </c>
      <c r="S33" s="128">
        <v>0</v>
      </c>
      <c r="T33" s="128">
        <v>0</v>
      </c>
      <c r="U33" s="128">
        <v>0</v>
      </c>
      <c r="V33" s="128">
        <v>0</v>
      </c>
      <c r="W33" s="128">
        <v>0</v>
      </c>
      <c r="X33" s="128">
        <v>0</v>
      </c>
      <c r="Y33" s="128">
        <v>0</v>
      </c>
      <c r="Z33" s="128">
        <v>0</v>
      </c>
      <c r="AA33" s="128">
        <v>0</v>
      </c>
      <c r="AB33" s="128">
        <v>0</v>
      </c>
      <c r="AC33" s="128">
        <v>0</v>
      </c>
      <c r="AD33" s="128">
        <v>0</v>
      </c>
      <c r="AE33" s="128">
        <v>0</v>
      </c>
      <c r="AF33" s="128">
        <v>0</v>
      </c>
      <c r="AG33" s="128">
        <v>0</v>
      </c>
      <c r="AH33" s="229"/>
      <c r="AJ33" s="13" t="s">
        <v>74</v>
      </c>
      <c r="AK33" s="87">
        <f>+'[1]2.SAN'!C200</f>
        <v>0</v>
      </c>
    </row>
    <row r="34" spans="2:37" ht="12.2" customHeight="1" x14ac:dyDescent="0.2">
      <c r="B34" s="229"/>
      <c r="C34" s="125" t="s">
        <v>462</v>
      </c>
      <c r="D34" s="129" t="s">
        <v>465</v>
      </c>
      <c r="E34" s="127" t="s">
        <v>568</v>
      </c>
      <c r="F34" s="128">
        <v>0</v>
      </c>
      <c r="G34" s="128">
        <v>0</v>
      </c>
      <c r="H34" s="128">
        <v>0</v>
      </c>
      <c r="I34" s="128">
        <v>0</v>
      </c>
      <c r="J34" s="128">
        <v>0</v>
      </c>
      <c r="K34" s="128">
        <v>0</v>
      </c>
      <c r="L34" s="128">
        <v>0</v>
      </c>
      <c r="M34" s="128">
        <v>0</v>
      </c>
      <c r="N34" s="128">
        <v>0</v>
      </c>
      <c r="O34" s="128">
        <v>0</v>
      </c>
      <c r="P34" s="128">
        <v>0</v>
      </c>
      <c r="Q34" s="128">
        <v>0</v>
      </c>
      <c r="R34" s="128">
        <v>0</v>
      </c>
      <c r="S34" s="128">
        <v>0</v>
      </c>
      <c r="T34" s="128">
        <v>0</v>
      </c>
      <c r="U34" s="128">
        <v>0</v>
      </c>
      <c r="V34" s="128">
        <v>0</v>
      </c>
      <c r="W34" s="128">
        <v>0</v>
      </c>
      <c r="X34" s="128">
        <v>0</v>
      </c>
      <c r="Y34" s="128">
        <v>0</v>
      </c>
      <c r="Z34" s="128">
        <v>0</v>
      </c>
      <c r="AA34" s="128">
        <v>0</v>
      </c>
      <c r="AB34" s="128">
        <v>0</v>
      </c>
      <c r="AC34" s="128">
        <v>0</v>
      </c>
      <c r="AD34" s="128">
        <v>0</v>
      </c>
      <c r="AE34" s="128">
        <v>0</v>
      </c>
      <c r="AF34" s="128">
        <v>0</v>
      </c>
      <c r="AG34" s="128">
        <v>0</v>
      </c>
      <c r="AH34" s="229"/>
      <c r="AJ34" s="13" t="s">
        <v>133</v>
      </c>
      <c r="AK34" s="87">
        <f>+'[1]2.SAN'!C201</f>
        <v>0</v>
      </c>
    </row>
    <row r="35" spans="2:37" ht="12.2" customHeight="1" x14ac:dyDescent="0.2">
      <c r="B35" s="229"/>
      <c r="C35" s="130" t="s">
        <v>466</v>
      </c>
      <c r="D35" s="129" t="s">
        <v>467</v>
      </c>
      <c r="E35" s="127" t="s">
        <v>568</v>
      </c>
      <c r="F35" s="128">
        <v>0</v>
      </c>
      <c r="G35" s="128">
        <v>0</v>
      </c>
      <c r="H35" s="128">
        <v>0</v>
      </c>
      <c r="I35" s="128">
        <v>0</v>
      </c>
      <c r="J35" s="128">
        <v>0</v>
      </c>
      <c r="K35" s="128">
        <v>0</v>
      </c>
      <c r="L35" s="128">
        <v>0</v>
      </c>
      <c r="M35" s="128">
        <v>0</v>
      </c>
      <c r="N35" s="128">
        <v>0</v>
      </c>
      <c r="O35" s="128">
        <v>0</v>
      </c>
      <c r="P35" s="128">
        <v>0</v>
      </c>
      <c r="Q35" s="128">
        <v>0</v>
      </c>
      <c r="R35" s="128">
        <v>0</v>
      </c>
      <c r="S35" s="128">
        <v>0</v>
      </c>
      <c r="T35" s="128">
        <v>0</v>
      </c>
      <c r="U35" s="128">
        <v>0</v>
      </c>
      <c r="V35" s="128">
        <v>0</v>
      </c>
      <c r="W35" s="128">
        <v>0</v>
      </c>
      <c r="X35" s="128">
        <v>0</v>
      </c>
      <c r="Y35" s="128">
        <v>0</v>
      </c>
      <c r="Z35" s="128">
        <v>0</v>
      </c>
      <c r="AA35" s="128">
        <v>0</v>
      </c>
      <c r="AB35" s="128">
        <v>0</v>
      </c>
      <c r="AC35" s="128">
        <v>0</v>
      </c>
      <c r="AD35" s="128">
        <v>0</v>
      </c>
      <c r="AE35" s="128">
        <v>0</v>
      </c>
      <c r="AF35" s="128">
        <v>0</v>
      </c>
      <c r="AG35" s="128">
        <v>0</v>
      </c>
      <c r="AH35" s="229"/>
      <c r="AJ35" s="13" t="s">
        <v>136</v>
      </c>
      <c r="AK35" s="87">
        <f>+'[1]2.SAN'!C202</f>
        <v>0</v>
      </c>
    </row>
    <row r="36" spans="2:37" ht="12.2" customHeight="1" x14ac:dyDescent="0.2">
      <c r="B36" s="229"/>
      <c r="C36" s="125" t="s">
        <v>468</v>
      </c>
      <c r="D36" s="129" t="s">
        <v>469</v>
      </c>
      <c r="E36" s="127" t="s">
        <v>568</v>
      </c>
      <c r="F36" s="128">
        <v>0</v>
      </c>
      <c r="G36" s="128">
        <v>0</v>
      </c>
      <c r="H36" s="128">
        <v>0</v>
      </c>
      <c r="I36" s="128">
        <v>0</v>
      </c>
      <c r="J36" s="128">
        <v>0</v>
      </c>
      <c r="K36" s="128">
        <v>0</v>
      </c>
      <c r="L36" s="128">
        <v>0</v>
      </c>
      <c r="M36" s="128">
        <v>0</v>
      </c>
      <c r="N36" s="128">
        <v>0</v>
      </c>
      <c r="O36" s="128">
        <v>0</v>
      </c>
      <c r="P36" s="128">
        <v>0</v>
      </c>
      <c r="Q36" s="128">
        <v>0</v>
      </c>
      <c r="R36" s="128">
        <v>0</v>
      </c>
      <c r="S36" s="128">
        <v>0</v>
      </c>
      <c r="T36" s="128">
        <v>0</v>
      </c>
      <c r="U36" s="128">
        <v>0</v>
      </c>
      <c r="V36" s="128">
        <v>0</v>
      </c>
      <c r="W36" s="128">
        <v>0</v>
      </c>
      <c r="X36" s="128">
        <v>0</v>
      </c>
      <c r="Y36" s="128">
        <v>0</v>
      </c>
      <c r="Z36" s="128">
        <v>0</v>
      </c>
      <c r="AA36" s="128">
        <v>0</v>
      </c>
      <c r="AB36" s="128">
        <v>0</v>
      </c>
      <c r="AC36" s="128">
        <v>0</v>
      </c>
      <c r="AD36" s="128">
        <v>0</v>
      </c>
      <c r="AE36" s="128">
        <v>0</v>
      </c>
      <c r="AF36" s="128">
        <v>0</v>
      </c>
      <c r="AG36" s="128">
        <v>0</v>
      </c>
      <c r="AH36" s="229"/>
      <c r="AJ36" s="13" t="s">
        <v>139</v>
      </c>
      <c r="AK36" s="87">
        <f>+'[1]2.SAN'!C203</f>
        <v>0</v>
      </c>
    </row>
    <row r="37" spans="2:37" ht="12.2" customHeight="1" x14ac:dyDescent="0.2">
      <c r="B37" s="229"/>
      <c r="C37" s="125" t="s">
        <v>468</v>
      </c>
      <c r="D37" s="129" t="s">
        <v>470</v>
      </c>
      <c r="E37" s="127" t="s">
        <v>568</v>
      </c>
      <c r="F37" s="128">
        <v>0</v>
      </c>
      <c r="G37" s="128">
        <v>0</v>
      </c>
      <c r="H37" s="128">
        <v>0</v>
      </c>
      <c r="I37" s="128">
        <v>0</v>
      </c>
      <c r="J37" s="128">
        <v>0</v>
      </c>
      <c r="K37" s="128">
        <v>0</v>
      </c>
      <c r="L37" s="128">
        <v>0</v>
      </c>
      <c r="M37" s="128">
        <v>0</v>
      </c>
      <c r="N37" s="128">
        <v>0</v>
      </c>
      <c r="O37" s="128">
        <v>0</v>
      </c>
      <c r="P37" s="128">
        <v>0</v>
      </c>
      <c r="Q37" s="128">
        <v>0</v>
      </c>
      <c r="R37" s="128">
        <v>0</v>
      </c>
      <c r="S37" s="128">
        <v>0</v>
      </c>
      <c r="T37" s="128">
        <v>0</v>
      </c>
      <c r="U37" s="128">
        <v>0</v>
      </c>
      <c r="V37" s="128">
        <v>0</v>
      </c>
      <c r="W37" s="128">
        <v>0</v>
      </c>
      <c r="X37" s="128">
        <v>0</v>
      </c>
      <c r="Y37" s="128">
        <v>0</v>
      </c>
      <c r="Z37" s="128">
        <v>0</v>
      </c>
      <c r="AA37" s="128">
        <v>0</v>
      </c>
      <c r="AB37" s="128">
        <v>0</v>
      </c>
      <c r="AC37" s="128">
        <v>0</v>
      </c>
      <c r="AD37" s="128">
        <v>0</v>
      </c>
      <c r="AE37" s="128">
        <v>0</v>
      </c>
      <c r="AF37" s="128">
        <v>0</v>
      </c>
      <c r="AG37" s="128">
        <v>0</v>
      </c>
      <c r="AH37" s="229"/>
      <c r="AJ37" s="13" t="s">
        <v>142</v>
      </c>
      <c r="AK37" s="87">
        <f>+'[1]2.SAN'!C204</f>
        <v>0</v>
      </c>
    </row>
    <row r="38" spans="2:37" ht="12.2" customHeight="1" x14ac:dyDescent="0.2">
      <c r="B38" s="229"/>
      <c r="C38" s="125" t="s">
        <v>468</v>
      </c>
      <c r="D38" s="129" t="s">
        <v>471</v>
      </c>
      <c r="E38" s="127" t="s">
        <v>568</v>
      </c>
      <c r="F38" s="128">
        <v>0</v>
      </c>
      <c r="G38" s="128">
        <v>0</v>
      </c>
      <c r="H38" s="128">
        <v>0</v>
      </c>
      <c r="I38" s="128">
        <v>0</v>
      </c>
      <c r="J38" s="128">
        <v>0</v>
      </c>
      <c r="K38" s="128">
        <v>0</v>
      </c>
      <c r="L38" s="128">
        <v>0</v>
      </c>
      <c r="M38" s="128">
        <v>0</v>
      </c>
      <c r="N38" s="128">
        <v>0</v>
      </c>
      <c r="O38" s="128">
        <v>0</v>
      </c>
      <c r="P38" s="128">
        <v>0</v>
      </c>
      <c r="Q38" s="128">
        <v>0</v>
      </c>
      <c r="R38" s="128">
        <v>0</v>
      </c>
      <c r="S38" s="128">
        <v>0</v>
      </c>
      <c r="T38" s="128">
        <v>0</v>
      </c>
      <c r="U38" s="128">
        <v>0</v>
      </c>
      <c r="V38" s="128">
        <v>0</v>
      </c>
      <c r="W38" s="128">
        <v>0</v>
      </c>
      <c r="X38" s="128">
        <v>0</v>
      </c>
      <c r="Y38" s="128">
        <v>0</v>
      </c>
      <c r="Z38" s="128">
        <v>0</v>
      </c>
      <c r="AA38" s="128">
        <v>0</v>
      </c>
      <c r="AB38" s="128">
        <v>0</v>
      </c>
      <c r="AC38" s="128">
        <v>0</v>
      </c>
      <c r="AD38" s="128">
        <v>0</v>
      </c>
      <c r="AE38" s="128">
        <v>0</v>
      </c>
      <c r="AF38" s="128">
        <v>0</v>
      </c>
      <c r="AG38" s="128">
        <v>0</v>
      </c>
      <c r="AH38" s="229"/>
      <c r="AJ38" s="13" t="s">
        <v>145</v>
      </c>
      <c r="AK38" s="87">
        <f>+'[1]2.SAN'!C205</f>
        <v>0</v>
      </c>
    </row>
    <row r="39" spans="2:37" ht="12.2" customHeight="1" x14ac:dyDescent="0.2">
      <c r="B39" s="229"/>
      <c r="C39" s="130" t="s">
        <v>472</v>
      </c>
      <c r="D39" s="129" t="s">
        <v>473</v>
      </c>
      <c r="E39" s="127" t="s">
        <v>568</v>
      </c>
      <c r="F39" s="128">
        <v>0</v>
      </c>
      <c r="G39" s="128">
        <v>0</v>
      </c>
      <c r="H39" s="128">
        <v>0</v>
      </c>
      <c r="I39" s="128">
        <v>0</v>
      </c>
      <c r="J39" s="128">
        <v>0</v>
      </c>
      <c r="K39" s="128">
        <v>0</v>
      </c>
      <c r="L39" s="128">
        <v>0</v>
      </c>
      <c r="M39" s="128">
        <v>0</v>
      </c>
      <c r="N39" s="128">
        <v>0</v>
      </c>
      <c r="O39" s="128">
        <v>0</v>
      </c>
      <c r="P39" s="128">
        <v>0</v>
      </c>
      <c r="Q39" s="128">
        <v>0</v>
      </c>
      <c r="R39" s="128">
        <v>0</v>
      </c>
      <c r="S39" s="128">
        <v>0</v>
      </c>
      <c r="T39" s="128">
        <v>0</v>
      </c>
      <c r="U39" s="128">
        <v>0</v>
      </c>
      <c r="V39" s="128">
        <v>0</v>
      </c>
      <c r="W39" s="128">
        <v>0</v>
      </c>
      <c r="X39" s="128">
        <v>0</v>
      </c>
      <c r="Y39" s="128">
        <v>0</v>
      </c>
      <c r="Z39" s="128">
        <v>0</v>
      </c>
      <c r="AA39" s="128">
        <v>0</v>
      </c>
      <c r="AB39" s="128">
        <v>0</v>
      </c>
      <c r="AC39" s="128">
        <v>0</v>
      </c>
      <c r="AD39" s="128">
        <v>0</v>
      </c>
      <c r="AE39" s="128">
        <v>0</v>
      </c>
      <c r="AF39" s="128">
        <v>0</v>
      </c>
      <c r="AG39" s="128">
        <v>0</v>
      </c>
      <c r="AH39" s="229"/>
      <c r="AJ39" s="13" t="s">
        <v>148</v>
      </c>
      <c r="AK39" s="87">
        <f>+'[1]2.SAN'!C206</f>
        <v>0</v>
      </c>
    </row>
    <row r="40" spans="2:37" ht="12.2" customHeight="1" x14ac:dyDescent="0.2">
      <c r="B40" s="229"/>
      <c r="C40" s="125" t="s">
        <v>474</v>
      </c>
      <c r="D40" s="129" t="s">
        <v>475</v>
      </c>
      <c r="E40" s="127" t="s">
        <v>568</v>
      </c>
      <c r="F40" s="128">
        <v>0</v>
      </c>
      <c r="G40" s="128">
        <v>0</v>
      </c>
      <c r="H40" s="128">
        <v>0</v>
      </c>
      <c r="I40" s="128">
        <v>0</v>
      </c>
      <c r="J40" s="128">
        <v>0</v>
      </c>
      <c r="K40" s="128">
        <v>0</v>
      </c>
      <c r="L40" s="128">
        <v>0</v>
      </c>
      <c r="M40" s="128">
        <v>0</v>
      </c>
      <c r="N40" s="128">
        <v>0</v>
      </c>
      <c r="O40" s="128">
        <v>0</v>
      </c>
      <c r="P40" s="128">
        <v>0</v>
      </c>
      <c r="Q40" s="128">
        <v>0</v>
      </c>
      <c r="R40" s="128">
        <v>0</v>
      </c>
      <c r="S40" s="128">
        <v>0</v>
      </c>
      <c r="T40" s="128">
        <v>0</v>
      </c>
      <c r="U40" s="128">
        <v>0</v>
      </c>
      <c r="V40" s="128">
        <v>0</v>
      </c>
      <c r="W40" s="128">
        <v>0</v>
      </c>
      <c r="X40" s="128">
        <v>0</v>
      </c>
      <c r="Y40" s="128">
        <v>0</v>
      </c>
      <c r="Z40" s="128">
        <v>0</v>
      </c>
      <c r="AA40" s="128">
        <v>0</v>
      </c>
      <c r="AB40" s="128">
        <v>0</v>
      </c>
      <c r="AC40" s="128">
        <v>0</v>
      </c>
      <c r="AD40" s="128">
        <v>0</v>
      </c>
      <c r="AE40" s="128">
        <v>0</v>
      </c>
      <c r="AF40" s="128">
        <v>0</v>
      </c>
      <c r="AG40" s="128">
        <v>0</v>
      </c>
      <c r="AH40" s="229"/>
      <c r="AJ40" s="13" t="s">
        <v>151</v>
      </c>
      <c r="AK40" s="87">
        <f>+'[1]2.SAN'!C207</f>
        <v>0</v>
      </c>
    </row>
    <row r="41" spans="2:37" ht="12.2" customHeight="1" x14ac:dyDescent="0.2">
      <c r="B41" s="229"/>
      <c r="C41" s="125" t="s">
        <v>474</v>
      </c>
      <c r="D41" s="129" t="s">
        <v>476</v>
      </c>
      <c r="E41" s="127" t="s">
        <v>568</v>
      </c>
      <c r="F41" s="128">
        <v>0</v>
      </c>
      <c r="G41" s="128">
        <v>0</v>
      </c>
      <c r="H41" s="128">
        <v>0</v>
      </c>
      <c r="I41" s="128">
        <v>0</v>
      </c>
      <c r="J41" s="128">
        <v>0</v>
      </c>
      <c r="K41" s="128">
        <v>0</v>
      </c>
      <c r="L41" s="128">
        <v>0</v>
      </c>
      <c r="M41" s="128">
        <v>0</v>
      </c>
      <c r="N41" s="128">
        <v>0</v>
      </c>
      <c r="O41" s="128">
        <v>0</v>
      </c>
      <c r="P41" s="128">
        <v>0</v>
      </c>
      <c r="Q41" s="128">
        <v>0</v>
      </c>
      <c r="R41" s="128">
        <v>0</v>
      </c>
      <c r="S41" s="128">
        <v>0</v>
      </c>
      <c r="T41" s="128">
        <v>0</v>
      </c>
      <c r="U41" s="128">
        <v>0</v>
      </c>
      <c r="V41" s="128">
        <v>0</v>
      </c>
      <c r="W41" s="128">
        <v>0</v>
      </c>
      <c r="X41" s="128">
        <v>0</v>
      </c>
      <c r="Y41" s="128">
        <v>0</v>
      </c>
      <c r="Z41" s="128">
        <v>0</v>
      </c>
      <c r="AA41" s="128">
        <v>0</v>
      </c>
      <c r="AB41" s="128">
        <v>0</v>
      </c>
      <c r="AC41" s="128">
        <v>0</v>
      </c>
      <c r="AD41" s="128">
        <v>0</v>
      </c>
      <c r="AE41" s="128">
        <v>0</v>
      </c>
      <c r="AF41" s="128">
        <v>0</v>
      </c>
      <c r="AG41" s="128">
        <v>0</v>
      </c>
      <c r="AH41" s="229"/>
      <c r="AJ41" s="13" t="s">
        <v>154</v>
      </c>
      <c r="AK41" s="87">
        <f>+'[1]2.SAN'!C208</f>
        <v>0</v>
      </c>
    </row>
    <row r="42" spans="2:37" ht="12.2" customHeight="1" x14ac:dyDescent="0.2">
      <c r="B42" s="229"/>
      <c r="C42" s="130" t="s">
        <v>477</v>
      </c>
      <c r="D42" s="129" t="s">
        <v>473</v>
      </c>
      <c r="E42" s="127" t="s">
        <v>568</v>
      </c>
      <c r="F42" s="128">
        <v>0</v>
      </c>
      <c r="G42" s="128">
        <v>0</v>
      </c>
      <c r="H42" s="128">
        <v>0</v>
      </c>
      <c r="I42" s="128">
        <v>0</v>
      </c>
      <c r="J42" s="128">
        <v>0</v>
      </c>
      <c r="K42" s="128">
        <v>0</v>
      </c>
      <c r="L42" s="128">
        <v>0</v>
      </c>
      <c r="M42" s="128">
        <v>0</v>
      </c>
      <c r="N42" s="128">
        <v>0</v>
      </c>
      <c r="O42" s="128">
        <v>0</v>
      </c>
      <c r="P42" s="128">
        <v>0</v>
      </c>
      <c r="Q42" s="128">
        <v>0</v>
      </c>
      <c r="R42" s="128">
        <v>0</v>
      </c>
      <c r="S42" s="128">
        <v>0</v>
      </c>
      <c r="T42" s="128">
        <v>0</v>
      </c>
      <c r="U42" s="128">
        <v>0</v>
      </c>
      <c r="V42" s="128">
        <v>0</v>
      </c>
      <c r="W42" s="128">
        <v>0</v>
      </c>
      <c r="X42" s="128">
        <v>0</v>
      </c>
      <c r="Y42" s="128">
        <v>0</v>
      </c>
      <c r="Z42" s="128">
        <v>0</v>
      </c>
      <c r="AA42" s="128">
        <v>0</v>
      </c>
      <c r="AB42" s="128">
        <v>0</v>
      </c>
      <c r="AC42" s="128">
        <v>0</v>
      </c>
      <c r="AD42" s="128">
        <v>0</v>
      </c>
      <c r="AE42" s="128">
        <v>0</v>
      </c>
      <c r="AF42" s="128">
        <v>0</v>
      </c>
      <c r="AG42" s="128">
        <v>0</v>
      </c>
      <c r="AH42" s="229"/>
      <c r="AJ42" s="13" t="s">
        <v>157</v>
      </c>
      <c r="AK42" s="87">
        <f>+'[1]2.SAN'!C209</f>
        <v>0</v>
      </c>
    </row>
    <row r="43" spans="2:37" ht="12.2" customHeight="1" x14ac:dyDescent="0.2">
      <c r="B43" s="229"/>
      <c r="C43" s="125" t="s">
        <v>478</v>
      </c>
      <c r="D43" s="129" t="s">
        <v>479</v>
      </c>
      <c r="E43" s="127" t="s">
        <v>568</v>
      </c>
      <c r="F43" s="128">
        <v>0</v>
      </c>
      <c r="G43" s="128">
        <v>0</v>
      </c>
      <c r="H43" s="128">
        <v>0</v>
      </c>
      <c r="I43" s="128">
        <v>0</v>
      </c>
      <c r="J43" s="128">
        <v>0</v>
      </c>
      <c r="K43" s="128">
        <v>0</v>
      </c>
      <c r="L43" s="128">
        <v>0</v>
      </c>
      <c r="M43" s="128">
        <v>0</v>
      </c>
      <c r="N43" s="128">
        <v>0</v>
      </c>
      <c r="O43" s="128">
        <v>0</v>
      </c>
      <c r="P43" s="128">
        <v>0</v>
      </c>
      <c r="Q43" s="128">
        <v>0</v>
      </c>
      <c r="R43" s="128">
        <v>0</v>
      </c>
      <c r="S43" s="128">
        <v>0</v>
      </c>
      <c r="T43" s="128">
        <v>0</v>
      </c>
      <c r="U43" s="128">
        <v>0</v>
      </c>
      <c r="V43" s="128">
        <v>0</v>
      </c>
      <c r="W43" s="128">
        <v>0</v>
      </c>
      <c r="X43" s="128">
        <v>0</v>
      </c>
      <c r="Y43" s="128">
        <v>0</v>
      </c>
      <c r="Z43" s="128">
        <v>0</v>
      </c>
      <c r="AA43" s="128">
        <v>0</v>
      </c>
      <c r="AB43" s="128">
        <v>0</v>
      </c>
      <c r="AC43" s="128">
        <v>0</v>
      </c>
      <c r="AD43" s="128">
        <v>0</v>
      </c>
      <c r="AE43" s="128">
        <v>0</v>
      </c>
      <c r="AF43" s="128">
        <v>0</v>
      </c>
      <c r="AG43" s="128">
        <v>0</v>
      </c>
      <c r="AH43" s="229"/>
      <c r="AJ43" s="13" t="s">
        <v>160</v>
      </c>
      <c r="AK43" s="87">
        <f>+'[1]2.SAN'!C210</f>
        <v>0</v>
      </c>
    </row>
    <row r="44" spans="2:37" ht="12.2" customHeight="1" x14ac:dyDescent="0.2">
      <c r="B44" s="229"/>
      <c r="C44" s="130" t="s">
        <v>480</v>
      </c>
      <c r="D44" s="129" t="s">
        <v>481</v>
      </c>
      <c r="E44" s="127" t="s">
        <v>568</v>
      </c>
      <c r="F44" s="128">
        <v>0</v>
      </c>
      <c r="G44" s="128">
        <v>0</v>
      </c>
      <c r="H44" s="128">
        <v>0</v>
      </c>
      <c r="I44" s="128">
        <v>0</v>
      </c>
      <c r="J44" s="128">
        <v>0</v>
      </c>
      <c r="K44" s="128">
        <v>0</v>
      </c>
      <c r="L44" s="128">
        <v>0</v>
      </c>
      <c r="M44" s="128">
        <v>0</v>
      </c>
      <c r="N44" s="128">
        <v>0</v>
      </c>
      <c r="O44" s="128">
        <v>0</v>
      </c>
      <c r="P44" s="128">
        <v>0</v>
      </c>
      <c r="Q44" s="128">
        <v>0</v>
      </c>
      <c r="R44" s="128">
        <v>0</v>
      </c>
      <c r="S44" s="128">
        <v>0</v>
      </c>
      <c r="T44" s="128">
        <v>0</v>
      </c>
      <c r="U44" s="128">
        <v>0</v>
      </c>
      <c r="V44" s="128">
        <v>0</v>
      </c>
      <c r="W44" s="128">
        <v>0</v>
      </c>
      <c r="X44" s="128">
        <v>0</v>
      </c>
      <c r="Y44" s="128">
        <v>0</v>
      </c>
      <c r="Z44" s="128">
        <v>0</v>
      </c>
      <c r="AA44" s="128">
        <v>0</v>
      </c>
      <c r="AB44" s="128">
        <v>0</v>
      </c>
      <c r="AC44" s="128">
        <v>0</v>
      </c>
      <c r="AD44" s="128">
        <v>0</v>
      </c>
      <c r="AE44" s="128">
        <v>0</v>
      </c>
      <c r="AF44" s="128">
        <v>0</v>
      </c>
      <c r="AG44" s="128">
        <v>0</v>
      </c>
      <c r="AH44" s="229"/>
      <c r="AJ44" s="13" t="s">
        <v>163</v>
      </c>
      <c r="AK44" s="87">
        <f>+'[1]2.SAN'!C211</f>
        <v>0</v>
      </c>
    </row>
    <row r="45" spans="2:37" ht="12.2" customHeight="1" x14ac:dyDescent="0.2">
      <c r="B45" s="229"/>
      <c r="C45" s="130" t="s">
        <v>480</v>
      </c>
      <c r="D45" s="129" t="s">
        <v>482</v>
      </c>
      <c r="E45" s="127" t="s">
        <v>568</v>
      </c>
      <c r="F45" s="128">
        <v>0</v>
      </c>
      <c r="G45" s="128">
        <v>0</v>
      </c>
      <c r="H45" s="128">
        <v>0</v>
      </c>
      <c r="I45" s="128">
        <v>0</v>
      </c>
      <c r="J45" s="128">
        <v>0</v>
      </c>
      <c r="K45" s="128">
        <v>0</v>
      </c>
      <c r="L45" s="128">
        <v>0</v>
      </c>
      <c r="M45" s="128">
        <v>0</v>
      </c>
      <c r="N45" s="128">
        <v>0</v>
      </c>
      <c r="O45" s="128">
        <v>0</v>
      </c>
      <c r="P45" s="128">
        <v>0</v>
      </c>
      <c r="Q45" s="128">
        <v>0</v>
      </c>
      <c r="R45" s="128">
        <v>0</v>
      </c>
      <c r="S45" s="128">
        <v>0</v>
      </c>
      <c r="T45" s="128">
        <v>0</v>
      </c>
      <c r="U45" s="128">
        <v>0</v>
      </c>
      <c r="V45" s="128">
        <v>0</v>
      </c>
      <c r="W45" s="128">
        <v>0</v>
      </c>
      <c r="X45" s="128">
        <v>0</v>
      </c>
      <c r="Y45" s="128">
        <v>0</v>
      </c>
      <c r="Z45" s="128">
        <v>0</v>
      </c>
      <c r="AA45" s="128">
        <v>0</v>
      </c>
      <c r="AB45" s="128">
        <v>0</v>
      </c>
      <c r="AC45" s="128">
        <v>0</v>
      </c>
      <c r="AD45" s="128">
        <v>0</v>
      </c>
      <c r="AE45" s="128">
        <v>0</v>
      </c>
      <c r="AF45" s="128">
        <v>0</v>
      </c>
      <c r="AG45" s="128">
        <v>0</v>
      </c>
      <c r="AH45" s="229"/>
      <c r="AJ45" s="13" t="s">
        <v>166</v>
      </c>
      <c r="AK45" s="87">
        <f>+'[1]2.SAN'!C212</f>
        <v>0</v>
      </c>
    </row>
    <row r="46" spans="2:37" ht="12.2" customHeight="1" x14ac:dyDescent="0.2">
      <c r="B46" s="229"/>
      <c r="C46" s="130" t="s">
        <v>480</v>
      </c>
      <c r="D46" s="129" t="s">
        <v>483</v>
      </c>
      <c r="E46" s="127" t="s">
        <v>568</v>
      </c>
      <c r="F46" s="128">
        <v>0</v>
      </c>
      <c r="G46" s="128">
        <v>0</v>
      </c>
      <c r="H46" s="128">
        <v>0</v>
      </c>
      <c r="I46" s="128">
        <v>0</v>
      </c>
      <c r="J46" s="128">
        <v>0</v>
      </c>
      <c r="K46" s="128">
        <v>0</v>
      </c>
      <c r="L46" s="128">
        <v>0</v>
      </c>
      <c r="M46" s="128">
        <v>0</v>
      </c>
      <c r="N46" s="128">
        <v>0</v>
      </c>
      <c r="O46" s="128">
        <v>0</v>
      </c>
      <c r="P46" s="128">
        <v>0</v>
      </c>
      <c r="Q46" s="128">
        <v>0</v>
      </c>
      <c r="R46" s="128">
        <v>0</v>
      </c>
      <c r="S46" s="128">
        <v>0</v>
      </c>
      <c r="T46" s="128">
        <v>0</v>
      </c>
      <c r="U46" s="128">
        <v>0</v>
      </c>
      <c r="V46" s="128">
        <v>0</v>
      </c>
      <c r="W46" s="128">
        <v>0</v>
      </c>
      <c r="X46" s="128">
        <v>0</v>
      </c>
      <c r="Y46" s="128">
        <v>0</v>
      </c>
      <c r="Z46" s="128">
        <v>0</v>
      </c>
      <c r="AA46" s="128">
        <v>0</v>
      </c>
      <c r="AB46" s="128">
        <v>0</v>
      </c>
      <c r="AC46" s="128">
        <v>0</v>
      </c>
      <c r="AD46" s="128">
        <v>0</v>
      </c>
      <c r="AE46" s="128">
        <v>0</v>
      </c>
      <c r="AF46" s="128">
        <v>0</v>
      </c>
      <c r="AG46" s="128">
        <v>0</v>
      </c>
      <c r="AH46" s="229"/>
      <c r="AJ46" s="13" t="s">
        <v>170</v>
      </c>
      <c r="AK46" s="87">
        <f>+'[1]2.SAN'!C213</f>
        <v>0</v>
      </c>
    </row>
    <row r="47" spans="2:37" ht="12.2" customHeight="1" x14ac:dyDescent="0.2">
      <c r="B47" s="229"/>
      <c r="C47" s="130" t="s">
        <v>480</v>
      </c>
      <c r="D47" s="129" t="s">
        <v>484</v>
      </c>
      <c r="E47" s="127" t="s">
        <v>568</v>
      </c>
      <c r="F47" s="128">
        <v>0</v>
      </c>
      <c r="G47" s="128">
        <v>0</v>
      </c>
      <c r="H47" s="128">
        <v>0</v>
      </c>
      <c r="I47" s="128">
        <v>0</v>
      </c>
      <c r="J47" s="128">
        <v>0</v>
      </c>
      <c r="K47" s="128">
        <v>0</v>
      </c>
      <c r="L47" s="128">
        <v>0</v>
      </c>
      <c r="M47" s="128">
        <v>0</v>
      </c>
      <c r="N47" s="128">
        <v>0</v>
      </c>
      <c r="O47" s="128">
        <v>0</v>
      </c>
      <c r="P47" s="128">
        <v>0</v>
      </c>
      <c r="Q47" s="128">
        <v>0</v>
      </c>
      <c r="R47" s="128">
        <v>0</v>
      </c>
      <c r="S47" s="128">
        <v>0</v>
      </c>
      <c r="T47" s="128">
        <v>0</v>
      </c>
      <c r="U47" s="128">
        <v>0</v>
      </c>
      <c r="V47" s="128">
        <v>0</v>
      </c>
      <c r="W47" s="128">
        <v>0</v>
      </c>
      <c r="X47" s="128">
        <v>0</v>
      </c>
      <c r="Y47" s="128">
        <v>0</v>
      </c>
      <c r="Z47" s="128">
        <v>0</v>
      </c>
      <c r="AA47" s="128">
        <v>0</v>
      </c>
      <c r="AB47" s="128">
        <v>0</v>
      </c>
      <c r="AC47" s="128">
        <v>0</v>
      </c>
      <c r="AD47" s="128">
        <v>0</v>
      </c>
      <c r="AE47" s="128">
        <v>0</v>
      </c>
      <c r="AF47" s="128">
        <v>0</v>
      </c>
      <c r="AG47" s="128">
        <v>0</v>
      </c>
      <c r="AH47" s="229"/>
      <c r="AJ47" s="13" t="s">
        <v>173</v>
      </c>
      <c r="AK47" s="87">
        <f>+'[1]2.SAN'!C214</f>
        <v>0</v>
      </c>
    </row>
    <row r="48" spans="2:37" ht="12.2" customHeight="1" x14ac:dyDescent="0.2">
      <c r="B48" s="214" t="s">
        <v>485</v>
      </c>
      <c r="C48" s="216" t="s">
        <v>486</v>
      </c>
      <c r="D48" s="131" t="str">
        <f>+[1]PC!$E$6</f>
        <v>Klientų aptarnavimas</v>
      </c>
      <c r="E48" s="119" t="s">
        <v>574</v>
      </c>
      <c r="F48" s="132">
        <v>9635.57</v>
      </c>
      <c r="G48" s="132">
        <v>0</v>
      </c>
      <c r="H48" s="132">
        <v>0</v>
      </c>
      <c r="I48" s="132">
        <v>0</v>
      </c>
      <c r="J48" s="132">
        <v>0</v>
      </c>
      <c r="K48" s="132">
        <v>0</v>
      </c>
      <c r="L48" s="132">
        <v>2108.23</v>
      </c>
      <c r="M48" s="132">
        <v>0</v>
      </c>
      <c r="N48" s="132">
        <v>0</v>
      </c>
      <c r="O48" s="132">
        <v>0</v>
      </c>
      <c r="P48" s="132">
        <v>1330.24</v>
      </c>
      <c r="Q48" s="132">
        <v>0</v>
      </c>
      <c r="R48" s="132">
        <v>0</v>
      </c>
      <c r="S48" s="132">
        <v>0</v>
      </c>
      <c r="T48" s="132">
        <v>0</v>
      </c>
      <c r="U48" s="132">
        <v>0</v>
      </c>
      <c r="V48" s="132">
        <v>0</v>
      </c>
      <c r="W48" s="132">
        <v>-2198.2399999999998</v>
      </c>
      <c r="X48" s="132">
        <v>0</v>
      </c>
      <c r="Y48" s="132">
        <v>0</v>
      </c>
      <c r="Z48" s="132">
        <v>0</v>
      </c>
      <c r="AA48" s="132">
        <v>0</v>
      </c>
      <c r="AB48" s="132">
        <v>0</v>
      </c>
      <c r="AC48" s="132">
        <v>0</v>
      </c>
      <c r="AD48" s="132">
        <v>0</v>
      </c>
      <c r="AE48" s="132">
        <v>0</v>
      </c>
      <c r="AF48" s="132">
        <v>0</v>
      </c>
      <c r="AG48" s="132">
        <v>10875.8</v>
      </c>
      <c r="AH48" s="218" t="s">
        <v>487</v>
      </c>
      <c r="AJ48" s="13" t="s">
        <v>176</v>
      </c>
      <c r="AK48" s="87">
        <f>+'[1]2.SAN'!C215</f>
        <v>0</v>
      </c>
    </row>
    <row r="49" spans="2:37" ht="12.2" customHeight="1" x14ac:dyDescent="0.2">
      <c r="B49" s="215"/>
      <c r="C49" s="216"/>
      <c r="D49" s="118" t="str">
        <f>+[1]PC!$E$7</f>
        <v>Netaikoma</v>
      </c>
      <c r="E49" s="119" t="s">
        <v>568</v>
      </c>
      <c r="F49" s="120">
        <v>0</v>
      </c>
      <c r="G49" s="120">
        <v>0</v>
      </c>
      <c r="H49" s="120">
        <v>0</v>
      </c>
      <c r="I49" s="120">
        <v>0</v>
      </c>
      <c r="J49" s="120">
        <v>0</v>
      </c>
      <c r="K49" s="120">
        <v>0</v>
      </c>
      <c r="L49" s="120">
        <v>0</v>
      </c>
      <c r="M49" s="120">
        <v>0</v>
      </c>
      <c r="N49" s="120">
        <v>0</v>
      </c>
      <c r="O49" s="120">
        <v>0</v>
      </c>
      <c r="P49" s="120">
        <v>0</v>
      </c>
      <c r="Q49" s="120">
        <v>0</v>
      </c>
      <c r="R49" s="120">
        <v>0</v>
      </c>
      <c r="S49" s="120">
        <v>0</v>
      </c>
      <c r="T49" s="120">
        <v>0</v>
      </c>
      <c r="U49" s="120">
        <v>0</v>
      </c>
      <c r="V49" s="120">
        <v>0</v>
      </c>
      <c r="W49" s="120">
        <v>0</v>
      </c>
      <c r="X49" s="120">
        <v>0</v>
      </c>
      <c r="Y49" s="120">
        <v>0</v>
      </c>
      <c r="Z49" s="120">
        <v>0</v>
      </c>
      <c r="AA49" s="120">
        <v>0</v>
      </c>
      <c r="AB49" s="120">
        <v>0</v>
      </c>
      <c r="AC49" s="120">
        <v>0</v>
      </c>
      <c r="AD49" s="120">
        <v>0</v>
      </c>
      <c r="AE49" s="120">
        <v>0</v>
      </c>
      <c r="AF49" s="120">
        <v>0</v>
      </c>
      <c r="AG49" s="120">
        <v>0</v>
      </c>
      <c r="AH49" s="218"/>
      <c r="AJ49" s="13" t="s">
        <v>179</v>
      </c>
      <c r="AK49" s="87">
        <f>+'[1]2.SAN'!C216</f>
        <v>0</v>
      </c>
    </row>
    <row r="50" spans="2:37" ht="12.2" customHeight="1" x14ac:dyDescent="0.2">
      <c r="B50" s="215"/>
      <c r="C50" s="216"/>
      <c r="D50" s="118" t="str">
        <f>+[1]PC!$E$8</f>
        <v>Netaikoma</v>
      </c>
      <c r="E50" s="119" t="s">
        <v>568</v>
      </c>
      <c r="F50" s="120">
        <v>0</v>
      </c>
      <c r="G50" s="120">
        <v>0</v>
      </c>
      <c r="H50" s="120">
        <v>0</v>
      </c>
      <c r="I50" s="120">
        <v>0</v>
      </c>
      <c r="J50" s="120">
        <v>0</v>
      </c>
      <c r="K50" s="120">
        <v>0</v>
      </c>
      <c r="L50" s="120">
        <v>0</v>
      </c>
      <c r="M50" s="120">
        <v>0</v>
      </c>
      <c r="N50" s="120">
        <v>0</v>
      </c>
      <c r="O50" s="120">
        <v>0</v>
      </c>
      <c r="P50" s="120">
        <v>0</v>
      </c>
      <c r="Q50" s="120">
        <v>0</v>
      </c>
      <c r="R50" s="120">
        <v>0</v>
      </c>
      <c r="S50" s="120">
        <v>0</v>
      </c>
      <c r="T50" s="120">
        <v>0</v>
      </c>
      <c r="U50" s="120">
        <v>0</v>
      </c>
      <c r="V50" s="120">
        <v>0</v>
      </c>
      <c r="W50" s="120">
        <v>0</v>
      </c>
      <c r="X50" s="120">
        <v>0</v>
      </c>
      <c r="Y50" s="120">
        <v>0</v>
      </c>
      <c r="Z50" s="120">
        <v>0</v>
      </c>
      <c r="AA50" s="120">
        <v>0</v>
      </c>
      <c r="AB50" s="120">
        <v>0</v>
      </c>
      <c r="AC50" s="120">
        <v>0</v>
      </c>
      <c r="AD50" s="120">
        <v>0</v>
      </c>
      <c r="AE50" s="120">
        <v>0</v>
      </c>
      <c r="AF50" s="120">
        <v>0</v>
      </c>
      <c r="AG50" s="120">
        <v>0</v>
      </c>
      <c r="AH50" s="218"/>
      <c r="AJ50" s="13" t="s">
        <v>182</v>
      </c>
      <c r="AK50" s="87">
        <f>+'[1]2.SAN'!C217</f>
        <v>0</v>
      </c>
    </row>
    <row r="51" spans="2:37" ht="12.2" customHeight="1" x14ac:dyDescent="0.2">
      <c r="B51" s="215"/>
      <c r="C51" s="216"/>
      <c r="D51" s="131" t="s">
        <v>488</v>
      </c>
      <c r="E51" s="119" t="s">
        <v>568</v>
      </c>
      <c r="F51" s="120">
        <v>0</v>
      </c>
      <c r="G51" s="120">
        <v>0</v>
      </c>
      <c r="H51" s="120">
        <v>0</v>
      </c>
      <c r="I51" s="120">
        <v>0</v>
      </c>
      <c r="J51" s="120">
        <v>0</v>
      </c>
      <c r="K51" s="120">
        <v>0</v>
      </c>
      <c r="L51" s="120">
        <v>0</v>
      </c>
      <c r="M51" s="120">
        <v>0</v>
      </c>
      <c r="N51" s="120">
        <v>0</v>
      </c>
      <c r="O51" s="120">
        <v>0</v>
      </c>
      <c r="P51" s="120">
        <v>0</v>
      </c>
      <c r="Q51" s="120">
        <v>0</v>
      </c>
      <c r="R51" s="120">
        <v>0</v>
      </c>
      <c r="S51" s="120">
        <v>0</v>
      </c>
      <c r="T51" s="120">
        <v>0</v>
      </c>
      <c r="U51" s="120">
        <v>0</v>
      </c>
      <c r="V51" s="120">
        <v>0</v>
      </c>
      <c r="W51" s="120">
        <v>0</v>
      </c>
      <c r="X51" s="120">
        <v>0</v>
      </c>
      <c r="Y51" s="120">
        <v>0</v>
      </c>
      <c r="Z51" s="120">
        <v>0</v>
      </c>
      <c r="AA51" s="120">
        <v>0</v>
      </c>
      <c r="AB51" s="120">
        <v>0</v>
      </c>
      <c r="AC51" s="120">
        <v>0</v>
      </c>
      <c r="AD51" s="120">
        <v>0</v>
      </c>
      <c r="AE51" s="120">
        <v>0</v>
      </c>
      <c r="AF51" s="120">
        <v>0</v>
      </c>
      <c r="AG51" s="120">
        <v>0</v>
      </c>
      <c r="AH51" s="218"/>
      <c r="AJ51" s="13" t="s">
        <v>185</v>
      </c>
      <c r="AK51" s="87">
        <f>+'[1]2.SAN'!C218</f>
        <v>0</v>
      </c>
    </row>
    <row r="52" spans="2:37" ht="12.2" customHeight="1" x14ac:dyDescent="0.2">
      <c r="B52" s="215"/>
      <c r="C52" s="216"/>
      <c r="D52" s="131" t="s">
        <v>488</v>
      </c>
      <c r="E52" s="119" t="s">
        <v>568</v>
      </c>
      <c r="F52" s="120">
        <v>0</v>
      </c>
      <c r="G52" s="120">
        <v>0</v>
      </c>
      <c r="H52" s="120">
        <v>0</v>
      </c>
      <c r="I52" s="120">
        <v>0</v>
      </c>
      <c r="J52" s="120">
        <v>0</v>
      </c>
      <c r="K52" s="120">
        <v>0</v>
      </c>
      <c r="L52" s="120">
        <v>0</v>
      </c>
      <c r="M52" s="120">
        <v>0</v>
      </c>
      <c r="N52" s="120">
        <v>0</v>
      </c>
      <c r="O52" s="120">
        <v>0</v>
      </c>
      <c r="P52" s="120">
        <v>0</v>
      </c>
      <c r="Q52" s="120">
        <v>0</v>
      </c>
      <c r="R52" s="120">
        <v>0</v>
      </c>
      <c r="S52" s="120">
        <v>0</v>
      </c>
      <c r="T52" s="120">
        <v>0</v>
      </c>
      <c r="U52" s="120">
        <v>0</v>
      </c>
      <c r="V52" s="120">
        <v>0</v>
      </c>
      <c r="W52" s="120">
        <v>0</v>
      </c>
      <c r="X52" s="120">
        <v>0</v>
      </c>
      <c r="Y52" s="120">
        <v>0</v>
      </c>
      <c r="Z52" s="120">
        <v>0</v>
      </c>
      <c r="AA52" s="120">
        <v>0</v>
      </c>
      <c r="AB52" s="120">
        <v>0</v>
      </c>
      <c r="AC52" s="120">
        <v>0</v>
      </c>
      <c r="AD52" s="120">
        <v>0</v>
      </c>
      <c r="AE52" s="120">
        <v>0</v>
      </c>
      <c r="AF52" s="120">
        <v>0</v>
      </c>
      <c r="AG52" s="120">
        <v>0</v>
      </c>
      <c r="AH52" s="218"/>
    </row>
    <row r="53" spans="2:37" ht="12.2" customHeight="1" x14ac:dyDescent="0.2">
      <c r="B53" s="215"/>
      <c r="C53" s="216"/>
      <c r="D53" s="131" t="s">
        <v>488</v>
      </c>
      <c r="E53" s="119" t="s">
        <v>568</v>
      </c>
      <c r="F53" s="120">
        <v>0</v>
      </c>
      <c r="G53" s="120">
        <v>0</v>
      </c>
      <c r="H53" s="120">
        <v>0</v>
      </c>
      <c r="I53" s="120">
        <v>0</v>
      </c>
      <c r="J53" s="120">
        <v>0</v>
      </c>
      <c r="K53" s="120">
        <v>0</v>
      </c>
      <c r="L53" s="120">
        <v>0</v>
      </c>
      <c r="M53" s="120">
        <v>0</v>
      </c>
      <c r="N53" s="120">
        <v>0</v>
      </c>
      <c r="O53" s="120">
        <v>0</v>
      </c>
      <c r="P53" s="120">
        <v>0</v>
      </c>
      <c r="Q53" s="120">
        <v>0</v>
      </c>
      <c r="R53" s="120">
        <v>0</v>
      </c>
      <c r="S53" s="120">
        <v>0</v>
      </c>
      <c r="T53" s="120">
        <v>0</v>
      </c>
      <c r="U53" s="120">
        <v>0</v>
      </c>
      <c r="V53" s="120">
        <v>0</v>
      </c>
      <c r="W53" s="120">
        <v>0</v>
      </c>
      <c r="X53" s="120">
        <v>0</v>
      </c>
      <c r="Y53" s="120">
        <v>0</v>
      </c>
      <c r="Z53" s="120">
        <v>0</v>
      </c>
      <c r="AA53" s="120">
        <v>0</v>
      </c>
      <c r="AB53" s="120">
        <v>0</v>
      </c>
      <c r="AC53" s="120">
        <v>0</v>
      </c>
      <c r="AD53" s="120">
        <v>0</v>
      </c>
      <c r="AE53" s="120">
        <v>0</v>
      </c>
      <c r="AF53" s="120">
        <v>0</v>
      </c>
      <c r="AG53" s="120">
        <v>0</v>
      </c>
      <c r="AH53" s="218"/>
    </row>
    <row r="54" spans="2:37" ht="12.2" customHeight="1" x14ac:dyDescent="0.2">
      <c r="B54" s="215"/>
      <c r="C54" s="216"/>
      <c r="D54" s="131" t="s">
        <v>488</v>
      </c>
      <c r="E54" s="119" t="s">
        <v>568</v>
      </c>
      <c r="F54" s="120">
        <v>0</v>
      </c>
      <c r="G54" s="120">
        <v>0</v>
      </c>
      <c r="H54" s="120">
        <v>0</v>
      </c>
      <c r="I54" s="120">
        <v>0</v>
      </c>
      <c r="J54" s="120">
        <v>0</v>
      </c>
      <c r="K54" s="120">
        <v>0</v>
      </c>
      <c r="L54" s="120">
        <v>0</v>
      </c>
      <c r="M54" s="120">
        <v>0</v>
      </c>
      <c r="N54" s="120">
        <v>0</v>
      </c>
      <c r="O54" s="120">
        <v>0</v>
      </c>
      <c r="P54" s="120">
        <v>0</v>
      </c>
      <c r="Q54" s="120">
        <v>0</v>
      </c>
      <c r="R54" s="120">
        <v>0</v>
      </c>
      <c r="S54" s="120">
        <v>0</v>
      </c>
      <c r="T54" s="120">
        <v>0</v>
      </c>
      <c r="U54" s="120">
        <v>0</v>
      </c>
      <c r="V54" s="120">
        <v>0</v>
      </c>
      <c r="W54" s="120">
        <v>0</v>
      </c>
      <c r="X54" s="120">
        <v>0</v>
      </c>
      <c r="Y54" s="120">
        <v>0</v>
      </c>
      <c r="Z54" s="120">
        <v>0</v>
      </c>
      <c r="AA54" s="120">
        <v>0</v>
      </c>
      <c r="AB54" s="120">
        <v>0</v>
      </c>
      <c r="AC54" s="120">
        <v>0</v>
      </c>
      <c r="AD54" s="120">
        <v>0</v>
      </c>
      <c r="AE54" s="120">
        <v>0</v>
      </c>
      <c r="AF54" s="120">
        <v>0</v>
      </c>
      <c r="AG54" s="120">
        <v>0</v>
      </c>
      <c r="AH54" s="218"/>
    </row>
    <row r="55" spans="2:37" ht="12.2" customHeight="1" x14ac:dyDescent="0.2">
      <c r="B55" s="215"/>
      <c r="C55" s="216"/>
      <c r="D55" s="131" t="s">
        <v>488</v>
      </c>
      <c r="E55" s="119" t="s">
        <v>568</v>
      </c>
      <c r="F55" s="120">
        <v>0</v>
      </c>
      <c r="G55" s="120">
        <v>0</v>
      </c>
      <c r="H55" s="120">
        <v>0</v>
      </c>
      <c r="I55" s="120">
        <v>0</v>
      </c>
      <c r="J55" s="120">
        <v>0</v>
      </c>
      <c r="K55" s="120">
        <v>0</v>
      </c>
      <c r="L55" s="120">
        <v>0</v>
      </c>
      <c r="M55" s="120">
        <v>0</v>
      </c>
      <c r="N55" s="120">
        <v>0</v>
      </c>
      <c r="O55" s="120">
        <v>0</v>
      </c>
      <c r="P55" s="120">
        <v>0</v>
      </c>
      <c r="Q55" s="120">
        <v>0</v>
      </c>
      <c r="R55" s="120">
        <v>0</v>
      </c>
      <c r="S55" s="120">
        <v>0</v>
      </c>
      <c r="T55" s="120">
        <v>0</v>
      </c>
      <c r="U55" s="120">
        <v>0</v>
      </c>
      <c r="V55" s="120">
        <v>0</v>
      </c>
      <c r="W55" s="120">
        <v>0</v>
      </c>
      <c r="X55" s="120">
        <v>0</v>
      </c>
      <c r="Y55" s="120">
        <v>0</v>
      </c>
      <c r="Z55" s="120">
        <v>0</v>
      </c>
      <c r="AA55" s="120">
        <v>0</v>
      </c>
      <c r="AB55" s="120">
        <v>0</v>
      </c>
      <c r="AC55" s="120">
        <v>0</v>
      </c>
      <c r="AD55" s="120">
        <v>0</v>
      </c>
      <c r="AE55" s="120">
        <v>0</v>
      </c>
      <c r="AF55" s="120">
        <v>0</v>
      </c>
      <c r="AG55" s="120">
        <v>0</v>
      </c>
      <c r="AH55" s="218"/>
    </row>
    <row r="56" spans="2:37" ht="12.2" customHeight="1" x14ac:dyDescent="0.2">
      <c r="B56" s="215"/>
      <c r="C56" s="216"/>
      <c r="D56" s="131" t="s">
        <v>488</v>
      </c>
      <c r="E56" s="119" t="s">
        <v>568</v>
      </c>
      <c r="F56" s="120">
        <v>0</v>
      </c>
      <c r="G56" s="120">
        <v>0</v>
      </c>
      <c r="H56" s="120">
        <v>0</v>
      </c>
      <c r="I56" s="120">
        <v>0</v>
      </c>
      <c r="J56" s="120">
        <v>0</v>
      </c>
      <c r="K56" s="120">
        <v>0</v>
      </c>
      <c r="L56" s="120">
        <v>0</v>
      </c>
      <c r="M56" s="120">
        <v>0</v>
      </c>
      <c r="N56" s="120">
        <v>0</v>
      </c>
      <c r="O56" s="120">
        <v>0</v>
      </c>
      <c r="P56" s="120">
        <v>0</v>
      </c>
      <c r="Q56" s="120">
        <v>0</v>
      </c>
      <c r="R56" s="120">
        <v>0</v>
      </c>
      <c r="S56" s="120">
        <v>0</v>
      </c>
      <c r="T56" s="120">
        <v>0</v>
      </c>
      <c r="U56" s="120">
        <v>0</v>
      </c>
      <c r="V56" s="120">
        <v>0</v>
      </c>
      <c r="W56" s="120">
        <v>0</v>
      </c>
      <c r="X56" s="120">
        <v>0</v>
      </c>
      <c r="Y56" s="120">
        <v>0</v>
      </c>
      <c r="Z56" s="120">
        <v>0</v>
      </c>
      <c r="AA56" s="120">
        <v>0</v>
      </c>
      <c r="AB56" s="120">
        <v>0</v>
      </c>
      <c r="AC56" s="120">
        <v>0</v>
      </c>
      <c r="AD56" s="120">
        <v>0</v>
      </c>
      <c r="AE56" s="120">
        <v>0</v>
      </c>
      <c r="AF56" s="120">
        <v>0</v>
      </c>
      <c r="AG56" s="120">
        <v>0</v>
      </c>
      <c r="AH56" s="218"/>
    </row>
    <row r="57" spans="2:37" ht="12.2" customHeight="1" x14ac:dyDescent="0.2">
      <c r="B57" s="215"/>
      <c r="C57" s="216"/>
      <c r="D57" s="131" t="s">
        <v>488</v>
      </c>
      <c r="E57" s="119" t="s">
        <v>568</v>
      </c>
      <c r="F57" s="120">
        <v>0</v>
      </c>
      <c r="G57" s="120">
        <v>0</v>
      </c>
      <c r="H57" s="120">
        <v>0</v>
      </c>
      <c r="I57" s="120">
        <v>0</v>
      </c>
      <c r="J57" s="120">
        <v>0</v>
      </c>
      <c r="K57" s="120">
        <v>0</v>
      </c>
      <c r="L57" s="120">
        <v>0</v>
      </c>
      <c r="M57" s="120">
        <v>0</v>
      </c>
      <c r="N57" s="120">
        <v>0</v>
      </c>
      <c r="O57" s="120">
        <v>0</v>
      </c>
      <c r="P57" s="120">
        <v>0</v>
      </c>
      <c r="Q57" s="120">
        <v>0</v>
      </c>
      <c r="R57" s="120">
        <v>0</v>
      </c>
      <c r="S57" s="120">
        <v>0</v>
      </c>
      <c r="T57" s="120">
        <v>0</v>
      </c>
      <c r="U57" s="120">
        <v>0</v>
      </c>
      <c r="V57" s="120">
        <v>0</v>
      </c>
      <c r="W57" s="120">
        <v>0</v>
      </c>
      <c r="X57" s="120">
        <v>0</v>
      </c>
      <c r="Y57" s="120">
        <v>0</v>
      </c>
      <c r="Z57" s="120">
        <v>0</v>
      </c>
      <c r="AA57" s="120">
        <v>0</v>
      </c>
      <c r="AB57" s="120">
        <v>0</v>
      </c>
      <c r="AC57" s="120">
        <v>0</v>
      </c>
      <c r="AD57" s="120">
        <v>0</v>
      </c>
      <c r="AE57" s="120">
        <v>0</v>
      </c>
      <c r="AF57" s="120">
        <v>0</v>
      </c>
      <c r="AG57" s="120">
        <v>0</v>
      </c>
      <c r="AH57" s="218"/>
    </row>
    <row r="58" spans="2:37" ht="12.2" customHeight="1" x14ac:dyDescent="0.2">
      <c r="B58" s="215"/>
      <c r="C58" s="216"/>
      <c r="D58" s="131" t="s">
        <v>488</v>
      </c>
      <c r="E58" s="119" t="s">
        <v>568</v>
      </c>
      <c r="F58" s="120">
        <v>0</v>
      </c>
      <c r="G58" s="120">
        <v>0</v>
      </c>
      <c r="H58" s="120">
        <v>0</v>
      </c>
      <c r="I58" s="120">
        <v>0</v>
      </c>
      <c r="J58" s="120">
        <v>0</v>
      </c>
      <c r="K58" s="120">
        <v>0</v>
      </c>
      <c r="L58" s="120">
        <v>0</v>
      </c>
      <c r="M58" s="120">
        <v>0</v>
      </c>
      <c r="N58" s="120">
        <v>0</v>
      </c>
      <c r="O58" s="120">
        <v>0</v>
      </c>
      <c r="P58" s="120">
        <v>0</v>
      </c>
      <c r="Q58" s="120">
        <v>0</v>
      </c>
      <c r="R58" s="120">
        <v>0</v>
      </c>
      <c r="S58" s="120">
        <v>0</v>
      </c>
      <c r="T58" s="120">
        <v>0</v>
      </c>
      <c r="U58" s="120">
        <v>0</v>
      </c>
      <c r="V58" s="120">
        <v>0</v>
      </c>
      <c r="W58" s="120">
        <v>0</v>
      </c>
      <c r="X58" s="120">
        <v>0</v>
      </c>
      <c r="Y58" s="120">
        <v>0</v>
      </c>
      <c r="Z58" s="120">
        <v>0</v>
      </c>
      <c r="AA58" s="120">
        <v>0</v>
      </c>
      <c r="AB58" s="120">
        <v>0</v>
      </c>
      <c r="AC58" s="120">
        <v>0</v>
      </c>
      <c r="AD58" s="120">
        <v>0</v>
      </c>
      <c r="AE58" s="120">
        <v>0</v>
      </c>
      <c r="AF58" s="120">
        <v>0</v>
      </c>
      <c r="AG58" s="120">
        <v>0</v>
      </c>
      <c r="AH58" s="218"/>
    </row>
    <row r="59" spans="2:37" ht="12.2" customHeight="1" x14ac:dyDescent="0.2">
      <c r="B59" s="215"/>
      <c r="C59" s="216"/>
      <c r="D59" s="131" t="s">
        <v>488</v>
      </c>
      <c r="E59" s="119" t="s">
        <v>568</v>
      </c>
      <c r="F59" s="120">
        <v>0</v>
      </c>
      <c r="G59" s="120">
        <v>0</v>
      </c>
      <c r="H59" s="120">
        <v>0</v>
      </c>
      <c r="I59" s="120">
        <v>0</v>
      </c>
      <c r="J59" s="120">
        <v>0</v>
      </c>
      <c r="K59" s="120">
        <v>0</v>
      </c>
      <c r="L59" s="120">
        <v>0</v>
      </c>
      <c r="M59" s="120">
        <v>0</v>
      </c>
      <c r="N59" s="120">
        <v>0</v>
      </c>
      <c r="O59" s="120">
        <v>0</v>
      </c>
      <c r="P59" s="120">
        <v>0</v>
      </c>
      <c r="Q59" s="120">
        <v>0</v>
      </c>
      <c r="R59" s="120">
        <v>0</v>
      </c>
      <c r="S59" s="120">
        <v>0</v>
      </c>
      <c r="T59" s="120">
        <v>0</v>
      </c>
      <c r="U59" s="120">
        <v>0</v>
      </c>
      <c r="V59" s="120">
        <v>0</v>
      </c>
      <c r="W59" s="120">
        <v>0</v>
      </c>
      <c r="X59" s="120">
        <v>0</v>
      </c>
      <c r="Y59" s="120">
        <v>0</v>
      </c>
      <c r="Z59" s="120">
        <v>0</v>
      </c>
      <c r="AA59" s="120">
        <v>0</v>
      </c>
      <c r="AB59" s="120">
        <v>0</v>
      </c>
      <c r="AC59" s="120">
        <v>0</v>
      </c>
      <c r="AD59" s="120">
        <v>0</v>
      </c>
      <c r="AE59" s="120">
        <v>0</v>
      </c>
      <c r="AF59" s="120">
        <v>0</v>
      </c>
      <c r="AG59" s="120">
        <v>0</v>
      </c>
      <c r="AH59" s="218"/>
    </row>
    <row r="60" spans="2:37" ht="12.2" customHeight="1" x14ac:dyDescent="0.2">
      <c r="B60" s="215"/>
      <c r="C60" s="216"/>
      <c r="D60" s="131" t="s">
        <v>488</v>
      </c>
      <c r="E60" s="119" t="s">
        <v>568</v>
      </c>
      <c r="F60" s="120">
        <v>0</v>
      </c>
      <c r="G60" s="120">
        <v>0</v>
      </c>
      <c r="H60" s="120">
        <v>0</v>
      </c>
      <c r="I60" s="120">
        <v>0</v>
      </c>
      <c r="J60" s="120">
        <v>0</v>
      </c>
      <c r="K60" s="120">
        <v>0</v>
      </c>
      <c r="L60" s="120">
        <v>0</v>
      </c>
      <c r="M60" s="120">
        <v>0</v>
      </c>
      <c r="N60" s="120">
        <v>0</v>
      </c>
      <c r="O60" s="120">
        <v>0</v>
      </c>
      <c r="P60" s="120">
        <v>0</v>
      </c>
      <c r="Q60" s="120">
        <v>0</v>
      </c>
      <c r="R60" s="120">
        <v>0</v>
      </c>
      <c r="S60" s="120">
        <v>0</v>
      </c>
      <c r="T60" s="120">
        <v>0</v>
      </c>
      <c r="U60" s="120">
        <v>0</v>
      </c>
      <c r="V60" s="120">
        <v>0</v>
      </c>
      <c r="W60" s="120">
        <v>0</v>
      </c>
      <c r="X60" s="120">
        <v>0</v>
      </c>
      <c r="Y60" s="120">
        <v>0</v>
      </c>
      <c r="Z60" s="120">
        <v>0</v>
      </c>
      <c r="AA60" s="120">
        <v>0</v>
      </c>
      <c r="AB60" s="120">
        <v>0</v>
      </c>
      <c r="AC60" s="120">
        <v>0</v>
      </c>
      <c r="AD60" s="120">
        <v>0</v>
      </c>
      <c r="AE60" s="120">
        <v>0</v>
      </c>
      <c r="AF60" s="120">
        <v>0</v>
      </c>
      <c r="AG60" s="120">
        <v>0</v>
      </c>
      <c r="AH60" s="218"/>
    </row>
    <row r="61" spans="2:37" ht="12.2" customHeight="1" x14ac:dyDescent="0.2">
      <c r="B61" s="215"/>
      <c r="C61" s="216"/>
      <c r="D61" s="131" t="s">
        <v>488</v>
      </c>
      <c r="E61" s="119" t="s">
        <v>568</v>
      </c>
      <c r="F61" s="120">
        <v>0</v>
      </c>
      <c r="G61" s="120">
        <v>0</v>
      </c>
      <c r="H61" s="120">
        <v>0</v>
      </c>
      <c r="I61" s="120">
        <v>0</v>
      </c>
      <c r="J61" s="120">
        <v>0</v>
      </c>
      <c r="K61" s="120">
        <v>0</v>
      </c>
      <c r="L61" s="120">
        <v>0</v>
      </c>
      <c r="M61" s="120">
        <v>0</v>
      </c>
      <c r="N61" s="120">
        <v>0</v>
      </c>
      <c r="O61" s="120">
        <v>0</v>
      </c>
      <c r="P61" s="120">
        <v>0</v>
      </c>
      <c r="Q61" s="120">
        <v>0</v>
      </c>
      <c r="R61" s="120">
        <v>0</v>
      </c>
      <c r="S61" s="120">
        <v>0</v>
      </c>
      <c r="T61" s="120">
        <v>0</v>
      </c>
      <c r="U61" s="120">
        <v>0</v>
      </c>
      <c r="V61" s="120">
        <v>0</v>
      </c>
      <c r="W61" s="120">
        <v>0</v>
      </c>
      <c r="X61" s="120">
        <v>0</v>
      </c>
      <c r="Y61" s="120">
        <v>0</v>
      </c>
      <c r="Z61" s="120">
        <v>0</v>
      </c>
      <c r="AA61" s="120">
        <v>0</v>
      </c>
      <c r="AB61" s="120">
        <v>0</v>
      </c>
      <c r="AC61" s="120">
        <v>0</v>
      </c>
      <c r="AD61" s="120">
        <v>0</v>
      </c>
      <c r="AE61" s="120">
        <v>0</v>
      </c>
      <c r="AF61" s="120">
        <v>0</v>
      </c>
      <c r="AG61" s="120">
        <v>0</v>
      </c>
      <c r="AH61" s="218"/>
    </row>
    <row r="62" spans="2:37" ht="12.2" customHeight="1" x14ac:dyDescent="0.2">
      <c r="B62" s="215"/>
      <c r="C62" s="216"/>
      <c r="D62" s="131" t="s">
        <v>488</v>
      </c>
      <c r="E62" s="119" t="s">
        <v>568</v>
      </c>
      <c r="F62" s="120">
        <v>0</v>
      </c>
      <c r="G62" s="120">
        <v>0</v>
      </c>
      <c r="H62" s="120">
        <v>0</v>
      </c>
      <c r="I62" s="120">
        <v>0</v>
      </c>
      <c r="J62" s="120">
        <v>0</v>
      </c>
      <c r="K62" s="120">
        <v>0</v>
      </c>
      <c r="L62" s="120">
        <v>0</v>
      </c>
      <c r="M62" s="120">
        <v>0</v>
      </c>
      <c r="N62" s="120">
        <v>0</v>
      </c>
      <c r="O62" s="120">
        <v>0</v>
      </c>
      <c r="P62" s="120">
        <v>0</v>
      </c>
      <c r="Q62" s="120">
        <v>0</v>
      </c>
      <c r="R62" s="120">
        <v>0</v>
      </c>
      <c r="S62" s="120">
        <v>0</v>
      </c>
      <c r="T62" s="120">
        <v>0</v>
      </c>
      <c r="U62" s="120">
        <v>0</v>
      </c>
      <c r="V62" s="120">
        <v>0</v>
      </c>
      <c r="W62" s="120">
        <v>0</v>
      </c>
      <c r="X62" s="120">
        <v>0</v>
      </c>
      <c r="Y62" s="120">
        <v>0</v>
      </c>
      <c r="Z62" s="120">
        <v>0</v>
      </c>
      <c r="AA62" s="120">
        <v>0</v>
      </c>
      <c r="AB62" s="120">
        <v>0</v>
      </c>
      <c r="AC62" s="120">
        <v>0</v>
      </c>
      <c r="AD62" s="120">
        <v>0</v>
      </c>
      <c r="AE62" s="120">
        <v>0</v>
      </c>
      <c r="AF62" s="120">
        <v>0</v>
      </c>
      <c r="AG62" s="120">
        <v>0</v>
      </c>
      <c r="AH62" s="218"/>
    </row>
    <row r="63" spans="2:37" ht="12.2" customHeight="1" x14ac:dyDescent="0.2">
      <c r="B63" s="215"/>
      <c r="C63" s="216"/>
      <c r="D63" s="131" t="s">
        <v>488</v>
      </c>
      <c r="E63" s="119" t="s">
        <v>568</v>
      </c>
      <c r="F63" s="120">
        <v>0</v>
      </c>
      <c r="G63" s="120">
        <v>0</v>
      </c>
      <c r="H63" s="120">
        <v>0</v>
      </c>
      <c r="I63" s="120">
        <v>0</v>
      </c>
      <c r="J63" s="120">
        <v>0</v>
      </c>
      <c r="K63" s="120">
        <v>0</v>
      </c>
      <c r="L63" s="120">
        <v>0</v>
      </c>
      <c r="M63" s="120">
        <v>0</v>
      </c>
      <c r="N63" s="120">
        <v>0</v>
      </c>
      <c r="O63" s="120">
        <v>0</v>
      </c>
      <c r="P63" s="120">
        <v>0</v>
      </c>
      <c r="Q63" s="120">
        <v>0</v>
      </c>
      <c r="R63" s="120">
        <v>0</v>
      </c>
      <c r="S63" s="120">
        <v>0</v>
      </c>
      <c r="T63" s="120">
        <v>0</v>
      </c>
      <c r="U63" s="120">
        <v>0</v>
      </c>
      <c r="V63" s="120">
        <v>0</v>
      </c>
      <c r="W63" s="120">
        <v>0</v>
      </c>
      <c r="X63" s="120">
        <v>0</v>
      </c>
      <c r="Y63" s="120">
        <v>0</v>
      </c>
      <c r="Z63" s="120">
        <v>0</v>
      </c>
      <c r="AA63" s="120">
        <v>0</v>
      </c>
      <c r="AB63" s="120">
        <v>0</v>
      </c>
      <c r="AC63" s="120">
        <v>0</v>
      </c>
      <c r="AD63" s="120">
        <v>0</v>
      </c>
      <c r="AE63" s="120">
        <v>0</v>
      </c>
      <c r="AF63" s="120">
        <v>0</v>
      </c>
      <c r="AG63" s="120">
        <v>0</v>
      </c>
      <c r="AH63" s="218"/>
    </row>
    <row r="64" spans="2:37" ht="12.2" customHeight="1" x14ac:dyDescent="0.2">
      <c r="B64" s="215"/>
      <c r="C64" s="216"/>
      <c r="D64" s="131" t="s">
        <v>488</v>
      </c>
      <c r="E64" s="119" t="s">
        <v>568</v>
      </c>
      <c r="F64" s="120">
        <v>0</v>
      </c>
      <c r="G64" s="120">
        <v>0</v>
      </c>
      <c r="H64" s="120">
        <v>0</v>
      </c>
      <c r="I64" s="120">
        <v>0</v>
      </c>
      <c r="J64" s="120">
        <v>0</v>
      </c>
      <c r="K64" s="120">
        <v>0</v>
      </c>
      <c r="L64" s="120">
        <v>0</v>
      </c>
      <c r="M64" s="120">
        <v>0</v>
      </c>
      <c r="N64" s="120">
        <v>0</v>
      </c>
      <c r="O64" s="120">
        <v>0</v>
      </c>
      <c r="P64" s="120">
        <v>0</v>
      </c>
      <c r="Q64" s="120">
        <v>0</v>
      </c>
      <c r="R64" s="120">
        <v>0</v>
      </c>
      <c r="S64" s="120">
        <v>0</v>
      </c>
      <c r="T64" s="120">
        <v>0</v>
      </c>
      <c r="U64" s="120">
        <v>0</v>
      </c>
      <c r="V64" s="120">
        <v>0</v>
      </c>
      <c r="W64" s="120">
        <v>0</v>
      </c>
      <c r="X64" s="120">
        <v>0</v>
      </c>
      <c r="Y64" s="120">
        <v>0</v>
      </c>
      <c r="Z64" s="120">
        <v>0</v>
      </c>
      <c r="AA64" s="120">
        <v>0</v>
      </c>
      <c r="AB64" s="120">
        <v>0</v>
      </c>
      <c r="AC64" s="120">
        <v>0</v>
      </c>
      <c r="AD64" s="120">
        <v>0</v>
      </c>
      <c r="AE64" s="120">
        <v>0</v>
      </c>
      <c r="AF64" s="120">
        <v>0</v>
      </c>
      <c r="AG64" s="120">
        <v>0</v>
      </c>
      <c r="AH64" s="218"/>
    </row>
    <row r="65" spans="2:34" ht="12.2" customHeight="1" x14ac:dyDescent="0.2">
      <c r="B65" s="215"/>
      <c r="C65" s="216"/>
      <c r="D65" s="131" t="s">
        <v>488</v>
      </c>
      <c r="E65" s="119" t="s">
        <v>568</v>
      </c>
      <c r="F65" s="120">
        <v>0</v>
      </c>
      <c r="G65" s="120">
        <v>0</v>
      </c>
      <c r="H65" s="120">
        <v>0</v>
      </c>
      <c r="I65" s="120">
        <v>0</v>
      </c>
      <c r="J65" s="120">
        <v>0</v>
      </c>
      <c r="K65" s="120">
        <v>0</v>
      </c>
      <c r="L65" s="120">
        <v>0</v>
      </c>
      <c r="M65" s="120">
        <v>0</v>
      </c>
      <c r="N65" s="120">
        <v>0</v>
      </c>
      <c r="O65" s="120">
        <v>0</v>
      </c>
      <c r="P65" s="120">
        <v>0</v>
      </c>
      <c r="Q65" s="120">
        <v>0</v>
      </c>
      <c r="R65" s="120">
        <v>0</v>
      </c>
      <c r="S65" s="120">
        <v>0</v>
      </c>
      <c r="T65" s="120">
        <v>0</v>
      </c>
      <c r="U65" s="120">
        <v>0</v>
      </c>
      <c r="V65" s="120">
        <v>0</v>
      </c>
      <c r="W65" s="120">
        <v>0</v>
      </c>
      <c r="X65" s="120">
        <v>0</v>
      </c>
      <c r="Y65" s="120">
        <v>0</v>
      </c>
      <c r="Z65" s="120">
        <v>0</v>
      </c>
      <c r="AA65" s="120">
        <v>0</v>
      </c>
      <c r="AB65" s="120">
        <v>0</v>
      </c>
      <c r="AC65" s="120">
        <v>0</v>
      </c>
      <c r="AD65" s="120">
        <v>0</v>
      </c>
      <c r="AE65" s="120">
        <v>0</v>
      </c>
      <c r="AF65" s="120">
        <v>0</v>
      </c>
      <c r="AG65" s="120">
        <v>0</v>
      </c>
      <c r="AH65" s="218"/>
    </row>
    <row r="66" spans="2:34" ht="12.2" customHeight="1" x14ac:dyDescent="0.2">
      <c r="B66" s="215"/>
      <c r="C66" s="216"/>
      <c r="D66" s="131" t="s">
        <v>488</v>
      </c>
      <c r="E66" s="119" t="s">
        <v>568</v>
      </c>
      <c r="F66" s="120">
        <v>0</v>
      </c>
      <c r="G66" s="120">
        <v>0</v>
      </c>
      <c r="H66" s="120">
        <v>0</v>
      </c>
      <c r="I66" s="120">
        <v>0</v>
      </c>
      <c r="J66" s="120">
        <v>0</v>
      </c>
      <c r="K66" s="120">
        <v>0</v>
      </c>
      <c r="L66" s="120">
        <v>0</v>
      </c>
      <c r="M66" s="120">
        <v>0</v>
      </c>
      <c r="N66" s="120">
        <v>0</v>
      </c>
      <c r="O66" s="120">
        <v>0</v>
      </c>
      <c r="P66" s="120">
        <v>0</v>
      </c>
      <c r="Q66" s="120">
        <v>0</v>
      </c>
      <c r="R66" s="120">
        <v>0</v>
      </c>
      <c r="S66" s="120">
        <v>0</v>
      </c>
      <c r="T66" s="120">
        <v>0</v>
      </c>
      <c r="U66" s="120">
        <v>0</v>
      </c>
      <c r="V66" s="120">
        <v>0</v>
      </c>
      <c r="W66" s="120">
        <v>0</v>
      </c>
      <c r="X66" s="120">
        <v>0</v>
      </c>
      <c r="Y66" s="120">
        <v>0</v>
      </c>
      <c r="Z66" s="120">
        <v>0</v>
      </c>
      <c r="AA66" s="120">
        <v>0</v>
      </c>
      <c r="AB66" s="120">
        <v>0</v>
      </c>
      <c r="AC66" s="120">
        <v>0</v>
      </c>
      <c r="AD66" s="120">
        <v>0</v>
      </c>
      <c r="AE66" s="120">
        <v>0</v>
      </c>
      <c r="AF66" s="120">
        <v>0</v>
      </c>
      <c r="AG66" s="120">
        <v>0</v>
      </c>
      <c r="AH66" s="218"/>
    </row>
    <row r="67" spans="2:34" ht="12.2" customHeight="1" x14ac:dyDescent="0.2">
      <c r="B67" s="215"/>
      <c r="C67" s="216"/>
      <c r="D67" s="131" t="s">
        <v>488</v>
      </c>
      <c r="E67" s="119" t="s">
        <v>568</v>
      </c>
      <c r="F67" s="120">
        <v>0</v>
      </c>
      <c r="G67" s="120">
        <v>0</v>
      </c>
      <c r="H67" s="120">
        <v>0</v>
      </c>
      <c r="I67" s="120">
        <v>0</v>
      </c>
      <c r="J67" s="120">
        <v>0</v>
      </c>
      <c r="K67" s="120">
        <v>0</v>
      </c>
      <c r="L67" s="120">
        <v>0</v>
      </c>
      <c r="M67" s="120">
        <v>0</v>
      </c>
      <c r="N67" s="120">
        <v>0</v>
      </c>
      <c r="O67" s="120">
        <v>0</v>
      </c>
      <c r="P67" s="120">
        <v>0</v>
      </c>
      <c r="Q67" s="120">
        <v>0</v>
      </c>
      <c r="R67" s="120">
        <v>0</v>
      </c>
      <c r="S67" s="120">
        <v>0</v>
      </c>
      <c r="T67" s="120">
        <v>0</v>
      </c>
      <c r="U67" s="120">
        <v>0</v>
      </c>
      <c r="V67" s="120">
        <v>0</v>
      </c>
      <c r="W67" s="120">
        <v>0</v>
      </c>
      <c r="X67" s="120">
        <v>0</v>
      </c>
      <c r="Y67" s="120">
        <v>0</v>
      </c>
      <c r="Z67" s="120">
        <v>0</v>
      </c>
      <c r="AA67" s="120">
        <v>0</v>
      </c>
      <c r="AB67" s="120">
        <v>0</v>
      </c>
      <c r="AC67" s="120">
        <v>0</v>
      </c>
      <c r="AD67" s="120">
        <v>0</v>
      </c>
      <c r="AE67" s="120">
        <v>0</v>
      </c>
      <c r="AF67" s="120">
        <v>0</v>
      </c>
      <c r="AG67" s="120">
        <v>0</v>
      </c>
      <c r="AH67" s="218"/>
    </row>
    <row r="68" spans="2:34" ht="12.2" customHeight="1" x14ac:dyDescent="0.2">
      <c r="B68" s="215"/>
      <c r="C68" s="216"/>
      <c r="D68" s="131" t="s">
        <v>488</v>
      </c>
      <c r="E68" s="119" t="s">
        <v>568</v>
      </c>
      <c r="F68" s="120">
        <v>0</v>
      </c>
      <c r="G68" s="120">
        <v>0</v>
      </c>
      <c r="H68" s="120">
        <v>0</v>
      </c>
      <c r="I68" s="120">
        <v>0</v>
      </c>
      <c r="J68" s="120">
        <v>0</v>
      </c>
      <c r="K68" s="120">
        <v>0</v>
      </c>
      <c r="L68" s="120">
        <v>0</v>
      </c>
      <c r="M68" s="120">
        <v>0</v>
      </c>
      <c r="N68" s="120">
        <v>0</v>
      </c>
      <c r="O68" s="120">
        <v>0</v>
      </c>
      <c r="P68" s="120">
        <v>0</v>
      </c>
      <c r="Q68" s="120">
        <v>0</v>
      </c>
      <c r="R68" s="120">
        <v>0</v>
      </c>
      <c r="S68" s="120">
        <v>0</v>
      </c>
      <c r="T68" s="120">
        <v>0</v>
      </c>
      <c r="U68" s="120">
        <v>0</v>
      </c>
      <c r="V68" s="120">
        <v>0</v>
      </c>
      <c r="W68" s="120">
        <v>0</v>
      </c>
      <c r="X68" s="120">
        <v>0</v>
      </c>
      <c r="Y68" s="120">
        <v>0</v>
      </c>
      <c r="Z68" s="120">
        <v>0</v>
      </c>
      <c r="AA68" s="120">
        <v>0</v>
      </c>
      <c r="AB68" s="120">
        <v>0</v>
      </c>
      <c r="AC68" s="120">
        <v>0</v>
      </c>
      <c r="AD68" s="120">
        <v>0</v>
      </c>
      <c r="AE68" s="120">
        <v>0</v>
      </c>
      <c r="AF68" s="120">
        <v>0</v>
      </c>
      <c r="AG68" s="120">
        <v>0</v>
      </c>
      <c r="AH68" s="218"/>
    </row>
    <row r="69" spans="2:34" s="110" customFormat="1" ht="12.2" customHeight="1" x14ac:dyDescent="0.2">
      <c r="B69" s="215"/>
      <c r="C69" s="216"/>
      <c r="D69" s="131" t="s">
        <v>488</v>
      </c>
      <c r="E69" s="119" t="s">
        <v>568</v>
      </c>
      <c r="F69" s="133">
        <v>0</v>
      </c>
      <c r="G69" s="133">
        <v>0</v>
      </c>
      <c r="H69" s="133">
        <v>0</v>
      </c>
      <c r="I69" s="133">
        <v>0</v>
      </c>
      <c r="J69" s="133">
        <v>0</v>
      </c>
      <c r="K69" s="133">
        <v>0</v>
      </c>
      <c r="L69" s="133">
        <v>0</v>
      </c>
      <c r="M69" s="133">
        <v>0</v>
      </c>
      <c r="N69" s="133">
        <v>0</v>
      </c>
      <c r="O69" s="133">
        <v>0</v>
      </c>
      <c r="P69" s="133">
        <v>0</v>
      </c>
      <c r="Q69" s="133">
        <v>0</v>
      </c>
      <c r="R69" s="133">
        <v>0</v>
      </c>
      <c r="S69" s="133">
        <v>0</v>
      </c>
      <c r="T69" s="133">
        <v>0</v>
      </c>
      <c r="U69" s="133">
        <v>0</v>
      </c>
      <c r="V69" s="133">
        <v>0</v>
      </c>
      <c r="W69" s="133">
        <v>0</v>
      </c>
      <c r="X69" s="133">
        <v>0</v>
      </c>
      <c r="Y69" s="133">
        <v>0</v>
      </c>
      <c r="Z69" s="133">
        <v>0</v>
      </c>
      <c r="AA69" s="133">
        <v>0</v>
      </c>
      <c r="AB69" s="133">
        <v>0</v>
      </c>
      <c r="AC69" s="133">
        <v>0</v>
      </c>
      <c r="AD69" s="133">
        <v>0</v>
      </c>
      <c r="AE69" s="133">
        <v>0</v>
      </c>
      <c r="AF69" s="133">
        <v>0</v>
      </c>
      <c r="AG69" s="133">
        <v>0</v>
      </c>
      <c r="AH69" s="218"/>
    </row>
    <row r="70" spans="2:34" s="110" customFormat="1" ht="12.2" customHeight="1" x14ac:dyDescent="0.2">
      <c r="B70" s="215"/>
      <c r="C70" s="216"/>
      <c r="D70" s="131" t="s">
        <v>488</v>
      </c>
      <c r="E70" s="119" t="s">
        <v>568</v>
      </c>
      <c r="F70" s="133">
        <v>0</v>
      </c>
      <c r="G70" s="133">
        <v>0</v>
      </c>
      <c r="H70" s="133">
        <v>0</v>
      </c>
      <c r="I70" s="133">
        <v>0</v>
      </c>
      <c r="J70" s="133">
        <v>0</v>
      </c>
      <c r="K70" s="133">
        <v>0</v>
      </c>
      <c r="L70" s="133">
        <v>0</v>
      </c>
      <c r="M70" s="133">
        <v>0</v>
      </c>
      <c r="N70" s="133">
        <v>0</v>
      </c>
      <c r="O70" s="133">
        <v>0</v>
      </c>
      <c r="P70" s="133">
        <v>0</v>
      </c>
      <c r="Q70" s="133">
        <v>0</v>
      </c>
      <c r="R70" s="133">
        <v>0</v>
      </c>
      <c r="S70" s="133">
        <v>0</v>
      </c>
      <c r="T70" s="133">
        <v>0</v>
      </c>
      <c r="U70" s="133">
        <v>0</v>
      </c>
      <c r="V70" s="133">
        <v>0</v>
      </c>
      <c r="W70" s="133">
        <v>0</v>
      </c>
      <c r="X70" s="133">
        <v>0</v>
      </c>
      <c r="Y70" s="133">
        <v>0</v>
      </c>
      <c r="Z70" s="133">
        <v>0</v>
      </c>
      <c r="AA70" s="133">
        <v>0</v>
      </c>
      <c r="AB70" s="133">
        <v>0</v>
      </c>
      <c r="AC70" s="133">
        <v>0</v>
      </c>
      <c r="AD70" s="133">
        <v>0</v>
      </c>
      <c r="AE70" s="133">
        <v>0</v>
      </c>
      <c r="AF70" s="133">
        <v>0</v>
      </c>
      <c r="AG70" s="133">
        <v>0</v>
      </c>
      <c r="AH70" s="218"/>
    </row>
    <row r="71" spans="2:34" s="110" customFormat="1" ht="12.2" customHeight="1" x14ac:dyDescent="0.2">
      <c r="B71" s="215"/>
      <c r="C71" s="216"/>
      <c r="D71" s="131" t="s">
        <v>488</v>
      </c>
      <c r="E71" s="119" t="s">
        <v>568</v>
      </c>
      <c r="F71" s="133">
        <v>0</v>
      </c>
      <c r="G71" s="133">
        <v>0</v>
      </c>
      <c r="H71" s="133">
        <v>0</v>
      </c>
      <c r="I71" s="133">
        <v>0</v>
      </c>
      <c r="J71" s="133">
        <v>0</v>
      </c>
      <c r="K71" s="133">
        <v>0</v>
      </c>
      <c r="L71" s="133">
        <v>0</v>
      </c>
      <c r="M71" s="133">
        <v>0</v>
      </c>
      <c r="N71" s="133">
        <v>0</v>
      </c>
      <c r="O71" s="133">
        <v>0</v>
      </c>
      <c r="P71" s="133">
        <v>0</v>
      </c>
      <c r="Q71" s="133">
        <v>0</v>
      </c>
      <c r="R71" s="133">
        <v>0</v>
      </c>
      <c r="S71" s="133">
        <v>0</v>
      </c>
      <c r="T71" s="133">
        <v>0</v>
      </c>
      <c r="U71" s="133">
        <v>0</v>
      </c>
      <c r="V71" s="133">
        <v>0</v>
      </c>
      <c r="W71" s="133">
        <v>0</v>
      </c>
      <c r="X71" s="133">
        <v>0</v>
      </c>
      <c r="Y71" s="133">
        <v>0</v>
      </c>
      <c r="Z71" s="133">
        <v>0</v>
      </c>
      <c r="AA71" s="133">
        <v>0</v>
      </c>
      <c r="AB71" s="133">
        <v>0</v>
      </c>
      <c r="AC71" s="133">
        <v>0</v>
      </c>
      <c r="AD71" s="133">
        <v>0</v>
      </c>
      <c r="AE71" s="133">
        <v>0</v>
      </c>
      <c r="AF71" s="133">
        <v>0</v>
      </c>
      <c r="AG71" s="133">
        <v>0</v>
      </c>
      <c r="AH71" s="218"/>
    </row>
    <row r="72" spans="2:34" s="110" customFormat="1" ht="12.2" customHeight="1" x14ac:dyDescent="0.2">
      <c r="B72" s="215"/>
      <c r="C72" s="216"/>
      <c r="D72" s="131" t="s">
        <v>488</v>
      </c>
      <c r="E72" s="119" t="s">
        <v>568</v>
      </c>
      <c r="F72" s="133">
        <v>0</v>
      </c>
      <c r="G72" s="133">
        <v>0</v>
      </c>
      <c r="H72" s="133">
        <v>0</v>
      </c>
      <c r="I72" s="133">
        <v>0</v>
      </c>
      <c r="J72" s="133">
        <v>0</v>
      </c>
      <c r="K72" s="133">
        <v>0</v>
      </c>
      <c r="L72" s="133">
        <v>0</v>
      </c>
      <c r="M72" s="133">
        <v>0</v>
      </c>
      <c r="N72" s="133">
        <v>0</v>
      </c>
      <c r="O72" s="133">
        <v>0</v>
      </c>
      <c r="P72" s="133">
        <v>0</v>
      </c>
      <c r="Q72" s="133">
        <v>0</v>
      </c>
      <c r="R72" s="133">
        <v>0</v>
      </c>
      <c r="S72" s="133">
        <v>0</v>
      </c>
      <c r="T72" s="133">
        <v>0</v>
      </c>
      <c r="U72" s="133">
        <v>0</v>
      </c>
      <c r="V72" s="133">
        <v>0</v>
      </c>
      <c r="W72" s="133">
        <v>0</v>
      </c>
      <c r="X72" s="133">
        <v>0</v>
      </c>
      <c r="Y72" s="133">
        <v>0</v>
      </c>
      <c r="Z72" s="133">
        <v>0</v>
      </c>
      <c r="AA72" s="133">
        <v>0</v>
      </c>
      <c r="AB72" s="133">
        <v>0</v>
      </c>
      <c r="AC72" s="133">
        <v>0</v>
      </c>
      <c r="AD72" s="133">
        <v>0</v>
      </c>
      <c r="AE72" s="133">
        <v>0</v>
      </c>
      <c r="AF72" s="133">
        <v>0</v>
      </c>
      <c r="AG72" s="133">
        <v>0</v>
      </c>
      <c r="AH72" s="218"/>
    </row>
    <row r="73" spans="2:34" s="110" customFormat="1" ht="12.2" customHeight="1" x14ac:dyDescent="0.2">
      <c r="B73" s="215"/>
      <c r="C73" s="216"/>
      <c r="D73" s="131" t="s">
        <v>488</v>
      </c>
      <c r="E73" s="119" t="s">
        <v>568</v>
      </c>
      <c r="F73" s="133">
        <v>0</v>
      </c>
      <c r="G73" s="133">
        <v>0</v>
      </c>
      <c r="H73" s="133">
        <v>0</v>
      </c>
      <c r="I73" s="133">
        <v>0</v>
      </c>
      <c r="J73" s="133">
        <v>0</v>
      </c>
      <c r="K73" s="133">
        <v>0</v>
      </c>
      <c r="L73" s="133">
        <v>0</v>
      </c>
      <c r="M73" s="133">
        <v>0</v>
      </c>
      <c r="N73" s="133">
        <v>0</v>
      </c>
      <c r="O73" s="133">
        <v>0</v>
      </c>
      <c r="P73" s="133">
        <v>0</v>
      </c>
      <c r="Q73" s="133">
        <v>0</v>
      </c>
      <c r="R73" s="133">
        <v>0</v>
      </c>
      <c r="S73" s="133">
        <v>0</v>
      </c>
      <c r="T73" s="133">
        <v>0</v>
      </c>
      <c r="U73" s="133">
        <v>0</v>
      </c>
      <c r="V73" s="133">
        <v>0</v>
      </c>
      <c r="W73" s="133">
        <v>0</v>
      </c>
      <c r="X73" s="133">
        <v>0</v>
      </c>
      <c r="Y73" s="133">
        <v>0</v>
      </c>
      <c r="Z73" s="133">
        <v>0</v>
      </c>
      <c r="AA73" s="133">
        <v>0</v>
      </c>
      <c r="AB73" s="133">
        <v>0</v>
      </c>
      <c r="AC73" s="133">
        <v>0</v>
      </c>
      <c r="AD73" s="133">
        <v>0</v>
      </c>
      <c r="AE73" s="133">
        <v>0</v>
      </c>
      <c r="AF73" s="133">
        <v>0</v>
      </c>
      <c r="AG73" s="133">
        <v>0</v>
      </c>
      <c r="AH73" s="218"/>
    </row>
    <row r="74" spans="2:34" s="110" customFormat="1" ht="12.2" customHeight="1" x14ac:dyDescent="0.2">
      <c r="B74" s="215"/>
      <c r="C74" s="216"/>
      <c r="D74" s="131" t="s">
        <v>488</v>
      </c>
      <c r="E74" s="119" t="s">
        <v>568</v>
      </c>
      <c r="F74" s="133">
        <v>0</v>
      </c>
      <c r="G74" s="133">
        <v>0</v>
      </c>
      <c r="H74" s="133">
        <v>0</v>
      </c>
      <c r="I74" s="133">
        <v>0</v>
      </c>
      <c r="J74" s="133">
        <v>0</v>
      </c>
      <c r="K74" s="133">
        <v>0</v>
      </c>
      <c r="L74" s="133">
        <v>0</v>
      </c>
      <c r="M74" s="133">
        <v>0</v>
      </c>
      <c r="N74" s="133">
        <v>0</v>
      </c>
      <c r="O74" s="133">
        <v>0</v>
      </c>
      <c r="P74" s="133">
        <v>0</v>
      </c>
      <c r="Q74" s="133">
        <v>0</v>
      </c>
      <c r="R74" s="133">
        <v>0</v>
      </c>
      <c r="S74" s="133">
        <v>0</v>
      </c>
      <c r="T74" s="133">
        <v>0</v>
      </c>
      <c r="U74" s="133">
        <v>0</v>
      </c>
      <c r="V74" s="133">
        <v>0</v>
      </c>
      <c r="W74" s="133">
        <v>0</v>
      </c>
      <c r="X74" s="133">
        <v>0</v>
      </c>
      <c r="Y74" s="133">
        <v>0</v>
      </c>
      <c r="Z74" s="133">
        <v>0</v>
      </c>
      <c r="AA74" s="133">
        <v>0</v>
      </c>
      <c r="AB74" s="133">
        <v>0</v>
      </c>
      <c r="AC74" s="133">
        <v>0</v>
      </c>
      <c r="AD74" s="133">
        <v>0</v>
      </c>
      <c r="AE74" s="133">
        <v>0</v>
      </c>
      <c r="AF74" s="133">
        <v>0</v>
      </c>
      <c r="AG74" s="133">
        <v>0</v>
      </c>
      <c r="AH74" s="218"/>
    </row>
    <row r="75" spans="2:34" s="110" customFormat="1" ht="12.2" customHeight="1" x14ac:dyDescent="0.2">
      <c r="B75" s="215"/>
      <c r="C75" s="216"/>
      <c r="D75" s="131" t="s">
        <v>488</v>
      </c>
      <c r="E75" s="119" t="s">
        <v>568</v>
      </c>
      <c r="F75" s="133">
        <v>0</v>
      </c>
      <c r="G75" s="133">
        <v>0</v>
      </c>
      <c r="H75" s="133">
        <v>0</v>
      </c>
      <c r="I75" s="133">
        <v>0</v>
      </c>
      <c r="J75" s="133">
        <v>0</v>
      </c>
      <c r="K75" s="133">
        <v>0</v>
      </c>
      <c r="L75" s="133">
        <v>0</v>
      </c>
      <c r="M75" s="133">
        <v>0</v>
      </c>
      <c r="N75" s="133">
        <v>0</v>
      </c>
      <c r="O75" s="133">
        <v>0</v>
      </c>
      <c r="P75" s="133">
        <v>0</v>
      </c>
      <c r="Q75" s="133">
        <v>0</v>
      </c>
      <c r="R75" s="133">
        <v>0</v>
      </c>
      <c r="S75" s="133">
        <v>0</v>
      </c>
      <c r="T75" s="133">
        <v>0</v>
      </c>
      <c r="U75" s="133">
        <v>0</v>
      </c>
      <c r="V75" s="133">
        <v>0</v>
      </c>
      <c r="W75" s="133">
        <v>0</v>
      </c>
      <c r="X75" s="133">
        <v>0</v>
      </c>
      <c r="Y75" s="133">
        <v>0</v>
      </c>
      <c r="Z75" s="133">
        <v>0</v>
      </c>
      <c r="AA75" s="133">
        <v>0</v>
      </c>
      <c r="AB75" s="133">
        <v>0</v>
      </c>
      <c r="AC75" s="133">
        <v>0</v>
      </c>
      <c r="AD75" s="133">
        <v>0</v>
      </c>
      <c r="AE75" s="133">
        <v>0</v>
      </c>
      <c r="AF75" s="133">
        <v>0</v>
      </c>
      <c r="AG75" s="133">
        <v>0</v>
      </c>
      <c r="AH75" s="218"/>
    </row>
    <row r="76" spans="2:34" s="110" customFormat="1" ht="12.2" customHeight="1" x14ac:dyDescent="0.2">
      <c r="B76" s="215"/>
      <c r="C76" s="216"/>
      <c r="D76" s="131" t="s">
        <v>488</v>
      </c>
      <c r="E76" s="119" t="s">
        <v>568</v>
      </c>
      <c r="F76" s="133">
        <v>0</v>
      </c>
      <c r="G76" s="133">
        <v>0</v>
      </c>
      <c r="H76" s="133">
        <v>0</v>
      </c>
      <c r="I76" s="133">
        <v>0</v>
      </c>
      <c r="J76" s="133">
        <v>0</v>
      </c>
      <c r="K76" s="133">
        <v>0</v>
      </c>
      <c r="L76" s="133">
        <v>0</v>
      </c>
      <c r="M76" s="133">
        <v>0</v>
      </c>
      <c r="N76" s="133">
        <v>0</v>
      </c>
      <c r="O76" s="133">
        <v>0</v>
      </c>
      <c r="P76" s="133">
        <v>0</v>
      </c>
      <c r="Q76" s="133">
        <v>0</v>
      </c>
      <c r="R76" s="133">
        <v>0</v>
      </c>
      <c r="S76" s="133">
        <v>0</v>
      </c>
      <c r="T76" s="133">
        <v>0</v>
      </c>
      <c r="U76" s="133">
        <v>0</v>
      </c>
      <c r="V76" s="133">
        <v>0</v>
      </c>
      <c r="W76" s="133">
        <v>0</v>
      </c>
      <c r="X76" s="133">
        <v>0</v>
      </c>
      <c r="Y76" s="133">
        <v>0</v>
      </c>
      <c r="Z76" s="133">
        <v>0</v>
      </c>
      <c r="AA76" s="133">
        <v>0</v>
      </c>
      <c r="AB76" s="133">
        <v>0</v>
      </c>
      <c r="AC76" s="133">
        <v>0</v>
      </c>
      <c r="AD76" s="133">
        <v>0</v>
      </c>
      <c r="AE76" s="133">
        <v>0</v>
      </c>
      <c r="AF76" s="133">
        <v>0</v>
      </c>
      <c r="AG76" s="133">
        <v>0</v>
      </c>
      <c r="AH76" s="218"/>
    </row>
    <row r="77" spans="2:34" s="110" customFormat="1" ht="12.2" customHeight="1" x14ac:dyDescent="0.2">
      <c r="B77" s="215"/>
      <c r="C77" s="217"/>
      <c r="D77" s="131" t="s">
        <v>488</v>
      </c>
      <c r="E77" s="119" t="s">
        <v>568</v>
      </c>
      <c r="F77" s="133">
        <v>0</v>
      </c>
      <c r="G77" s="133">
        <v>0</v>
      </c>
      <c r="H77" s="133">
        <v>0</v>
      </c>
      <c r="I77" s="133">
        <v>0</v>
      </c>
      <c r="J77" s="133">
        <v>0</v>
      </c>
      <c r="K77" s="133">
        <v>0</v>
      </c>
      <c r="L77" s="133">
        <v>0</v>
      </c>
      <c r="M77" s="133">
        <v>0</v>
      </c>
      <c r="N77" s="133">
        <v>0</v>
      </c>
      <c r="O77" s="133">
        <v>0</v>
      </c>
      <c r="P77" s="133">
        <v>0</v>
      </c>
      <c r="Q77" s="133">
        <v>0</v>
      </c>
      <c r="R77" s="133">
        <v>0</v>
      </c>
      <c r="S77" s="133">
        <v>0</v>
      </c>
      <c r="T77" s="133">
        <v>0</v>
      </c>
      <c r="U77" s="133">
        <v>0</v>
      </c>
      <c r="V77" s="133">
        <v>0</v>
      </c>
      <c r="W77" s="133">
        <v>0</v>
      </c>
      <c r="X77" s="133">
        <v>0</v>
      </c>
      <c r="Y77" s="133">
        <v>0</v>
      </c>
      <c r="Z77" s="133">
        <v>0</v>
      </c>
      <c r="AA77" s="133">
        <v>0</v>
      </c>
      <c r="AB77" s="133">
        <v>0</v>
      </c>
      <c r="AC77" s="133">
        <v>0</v>
      </c>
      <c r="AD77" s="133">
        <v>0</v>
      </c>
      <c r="AE77" s="133">
        <v>0</v>
      </c>
      <c r="AF77" s="133">
        <v>0</v>
      </c>
      <c r="AG77" s="133">
        <v>0</v>
      </c>
      <c r="AH77" s="218"/>
    </row>
    <row r="78" spans="2:34" s="137" customFormat="1" ht="24.6" customHeight="1" x14ac:dyDescent="0.25">
      <c r="B78" s="95" t="s">
        <v>489</v>
      </c>
      <c r="C78" s="95" t="s">
        <v>489</v>
      </c>
      <c r="D78" s="134" t="s">
        <v>489</v>
      </c>
      <c r="E78" s="127" t="s">
        <v>575</v>
      </c>
      <c r="F78" s="135">
        <v>79091.100000000006</v>
      </c>
      <c r="G78" s="135">
        <v>0</v>
      </c>
      <c r="H78" s="135">
        <v>2604.4702013793103</v>
      </c>
      <c r="I78" s="135">
        <v>0</v>
      </c>
      <c r="J78" s="135">
        <v>119199.30999999998</v>
      </c>
      <c r="K78" s="135">
        <v>0</v>
      </c>
      <c r="L78" s="135">
        <v>-39187.599999999999</v>
      </c>
      <c r="M78" s="135">
        <v>0</v>
      </c>
      <c r="N78" s="135">
        <v>-1124.6500000000001</v>
      </c>
      <c r="O78" s="135">
        <v>0</v>
      </c>
      <c r="P78" s="135">
        <v>0</v>
      </c>
      <c r="Q78" s="135">
        <v>0</v>
      </c>
      <c r="R78" s="135">
        <v>0</v>
      </c>
      <c r="S78" s="135">
        <v>83.52</v>
      </c>
      <c r="T78" s="135">
        <v>0</v>
      </c>
      <c r="U78" s="135">
        <v>0</v>
      </c>
      <c r="V78" s="135">
        <v>-5587.23</v>
      </c>
      <c r="W78" s="135">
        <v>2198.2399999999998</v>
      </c>
      <c r="X78" s="135">
        <v>0</v>
      </c>
      <c r="Y78" s="135">
        <v>0</v>
      </c>
      <c r="Z78" s="135">
        <v>0</v>
      </c>
      <c r="AA78" s="135">
        <v>0</v>
      </c>
      <c r="AB78" s="135">
        <v>0</v>
      </c>
      <c r="AC78" s="135">
        <v>0</v>
      </c>
      <c r="AD78" s="135">
        <v>0</v>
      </c>
      <c r="AE78" s="135">
        <v>0</v>
      </c>
      <c r="AF78" s="135">
        <v>0</v>
      </c>
      <c r="AG78" s="135">
        <v>157277.16020137927</v>
      </c>
      <c r="AH78" s="136" t="s">
        <v>490</v>
      </c>
    </row>
    <row r="79" spans="2:34" s="137" customFormat="1" ht="24.6" customHeight="1" x14ac:dyDescent="0.25">
      <c r="B79" s="138" t="s">
        <v>491</v>
      </c>
      <c r="C79" s="138" t="s">
        <v>491</v>
      </c>
      <c r="D79" s="139" t="s">
        <v>491</v>
      </c>
      <c r="E79" s="119" t="s">
        <v>576</v>
      </c>
      <c r="F79" s="140">
        <v>64077.42</v>
      </c>
      <c r="G79" s="140">
        <v>0</v>
      </c>
      <c r="H79" s="140">
        <v>50366.622089332421</v>
      </c>
      <c r="I79" s="140">
        <v>0</v>
      </c>
      <c r="J79" s="140">
        <v>8477.14</v>
      </c>
      <c r="K79" s="140">
        <v>0</v>
      </c>
      <c r="L79" s="140">
        <v>6030.22</v>
      </c>
      <c r="M79" s="140">
        <v>0</v>
      </c>
      <c r="N79" s="140">
        <v>1124.6500000000001</v>
      </c>
      <c r="O79" s="140">
        <v>0</v>
      </c>
      <c r="P79" s="140">
        <v>0</v>
      </c>
      <c r="Q79" s="140">
        <v>0</v>
      </c>
      <c r="R79" s="140">
        <v>0</v>
      </c>
      <c r="S79" s="140">
        <v>0</v>
      </c>
      <c r="T79" s="140">
        <v>0</v>
      </c>
      <c r="U79" s="140">
        <v>0</v>
      </c>
      <c r="V79" s="140">
        <v>0</v>
      </c>
      <c r="W79" s="140">
        <v>0</v>
      </c>
      <c r="X79" s="140">
        <v>0</v>
      </c>
      <c r="Y79" s="140">
        <v>0</v>
      </c>
      <c r="Z79" s="140">
        <v>0</v>
      </c>
      <c r="AA79" s="140">
        <v>0</v>
      </c>
      <c r="AB79" s="140">
        <v>0</v>
      </c>
      <c r="AC79" s="140">
        <v>0</v>
      </c>
      <c r="AD79" s="140">
        <v>0</v>
      </c>
      <c r="AE79" s="140">
        <v>0</v>
      </c>
      <c r="AF79" s="140">
        <v>0</v>
      </c>
      <c r="AG79" s="140">
        <v>130076.05208933241</v>
      </c>
      <c r="AH79" s="136" t="s">
        <v>492</v>
      </c>
    </row>
    <row r="80" spans="2:34" ht="12.2" customHeight="1" x14ac:dyDescent="0.2">
      <c r="B80" s="136" t="s">
        <v>29</v>
      </c>
      <c r="C80" s="141" t="s">
        <v>493</v>
      </c>
      <c r="D80" s="142" t="s">
        <v>494</v>
      </c>
      <c r="E80" s="127"/>
      <c r="F80" s="128">
        <v>0</v>
      </c>
      <c r="G80" s="143" t="s">
        <v>169</v>
      </c>
      <c r="H80" s="143" t="s">
        <v>169</v>
      </c>
      <c r="I80" s="143" t="s">
        <v>169</v>
      </c>
      <c r="J80" s="143" t="s">
        <v>169</v>
      </c>
      <c r="K80" s="143" t="s">
        <v>169</v>
      </c>
      <c r="L80" s="143" t="s">
        <v>169</v>
      </c>
      <c r="M80" s="143" t="s">
        <v>169</v>
      </c>
      <c r="N80" s="143" t="s">
        <v>169</v>
      </c>
      <c r="O80" s="143" t="s">
        <v>169</v>
      </c>
      <c r="P80" s="143" t="s">
        <v>169</v>
      </c>
      <c r="Q80" s="143" t="s">
        <v>169</v>
      </c>
      <c r="R80" s="143" t="s">
        <v>169</v>
      </c>
      <c r="S80" s="143" t="s">
        <v>169</v>
      </c>
      <c r="T80" s="143" t="s">
        <v>169</v>
      </c>
      <c r="U80" s="143" t="s">
        <v>169</v>
      </c>
      <c r="V80" s="143" t="s">
        <v>169</v>
      </c>
      <c r="W80" s="143" t="s">
        <v>169</v>
      </c>
      <c r="X80" s="143" t="s">
        <v>169</v>
      </c>
      <c r="Y80" s="143" t="s">
        <v>169</v>
      </c>
      <c r="Z80" s="143" t="s">
        <v>169</v>
      </c>
      <c r="AA80" s="143" t="s">
        <v>169</v>
      </c>
      <c r="AB80" s="143" t="s">
        <v>169</v>
      </c>
      <c r="AC80" s="143" t="s">
        <v>169</v>
      </c>
      <c r="AD80" s="143" t="s">
        <v>169</v>
      </c>
      <c r="AE80" s="143" t="s">
        <v>169</v>
      </c>
      <c r="AF80" s="143" t="s">
        <v>169</v>
      </c>
      <c r="AG80" s="143" t="s">
        <v>169</v>
      </c>
      <c r="AH80" s="144" t="s">
        <v>495</v>
      </c>
    </row>
    <row r="81" spans="2:38" x14ac:dyDescent="0.2">
      <c r="B81" s="219" t="s">
        <v>28</v>
      </c>
      <c r="C81" s="220"/>
      <c r="D81" s="220"/>
      <c r="E81" s="221"/>
      <c r="F81" s="145">
        <v>1711465.7399999998</v>
      </c>
      <c r="G81" s="145">
        <v>-255646.26</v>
      </c>
      <c r="H81" s="145">
        <v>231887.07631363557</v>
      </c>
      <c r="I81" s="145">
        <v>-553495.75</v>
      </c>
      <c r="J81" s="145">
        <v>553495.74999999988</v>
      </c>
      <c r="K81" s="146">
        <v>2.7284841053187847E-12</v>
      </c>
      <c r="L81" s="146">
        <v>0</v>
      </c>
      <c r="M81" s="146">
        <v>0</v>
      </c>
      <c r="N81" s="146">
        <v>0</v>
      </c>
      <c r="O81" s="146">
        <v>0</v>
      </c>
      <c r="P81" s="146">
        <v>2.2737367544323206E-13</v>
      </c>
      <c r="Q81" s="146">
        <v>0</v>
      </c>
      <c r="R81" s="146">
        <v>-1.1368683772161603E-13</v>
      </c>
      <c r="S81" s="146">
        <v>1.4210854715202004E-14</v>
      </c>
      <c r="T81" s="146">
        <v>0</v>
      </c>
      <c r="U81" s="146">
        <v>0</v>
      </c>
      <c r="V81" s="146">
        <v>0</v>
      </c>
      <c r="W81" s="146">
        <v>0</v>
      </c>
      <c r="X81" s="146">
        <v>0</v>
      </c>
      <c r="Y81" s="146">
        <v>0</v>
      </c>
      <c r="Z81" s="146">
        <v>0</v>
      </c>
      <c r="AA81" s="146">
        <v>0</v>
      </c>
      <c r="AB81" s="146">
        <v>0</v>
      </c>
      <c r="AC81" s="146">
        <v>0</v>
      </c>
      <c r="AD81" s="146">
        <v>0</v>
      </c>
      <c r="AE81" s="146">
        <v>0</v>
      </c>
      <c r="AF81" s="146">
        <v>0</v>
      </c>
      <c r="AG81" s="145">
        <v>1687706.5563136351</v>
      </c>
      <c r="AH81" s="144"/>
      <c r="AL81" s="147"/>
    </row>
    <row r="82" spans="2:38" x14ac:dyDescent="0.2">
      <c r="E82" s="148"/>
      <c r="F82" s="148"/>
      <c r="G82" s="148"/>
      <c r="H82" s="148"/>
      <c r="I82" s="148"/>
      <c r="J82" s="148"/>
      <c r="K82" s="148"/>
      <c r="L82" s="148"/>
      <c r="M82" s="148"/>
      <c r="AL82" s="147"/>
    </row>
    <row r="83" spans="2:38" x14ac:dyDescent="0.2">
      <c r="E83" s="148"/>
      <c r="F83" s="148"/>
      <c r="G83" s="148"/>
      <c r="H83" s="148"/>
      <c r="I83" s="148"/>
      <c r="J83" s="148"/>
      <c r="K83" s="148"/>
      <c r="L83" s="148"/>
      <c r="M83" s="148"/>
      <c r="AL83" s="147"/>
    </row>
    <row r="84" spans="2:38" x14ac:dyDescent="0.2">
      <c r="E84" s="148"/>
      <c r="F84" s="148"/>
      <c r="G84" s="148"/>
      <c r="H84" s="148"/>
      <c r="I84" s="148"/>
      <c r="J84" s="148"/>
      <c r="K84" s="148"/>
      <c r="L84" s="148"/>
      <c r="M84" s="148"/>
      <c r="AL84" s="147"/>
    </row>
    <row r="85" spans="2:38" x14ac:dyDescent="0.2">
      <c r="B85" s="149" t="s">
        <v>30</v>
      </c>
      <c r="C85" s="25" t="s">
        <v>31</v>
      </c>
      <c r="D85" s="26"/>
      <c r="E85" s="150"/>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6"/>
      <c r="AH85" s="151"/>
    </row>
    <row r="86" spans="2:38" x14ac:dyDescent="0.2">
      <c r="B86" s="28" t="s">
        <v>15</v>
      </c>
      <c r="C86" s="1" t="s">
        <v>496</v>
      </c>
      <c r="AH86" s="152"/>
    </row>
    <row r="87" spans="2:38" x14ac:dyDescent="0.2">
      <c r="B87" s="28" t="s">
        <v>16</v>
      </c>
      <c r="C87" s="1" t="s">
        <v>497</v>
      </c>
      <c r="AH87" s="152"/>
    </row>
    <row r="88" spans="2:38" x14ac:dyDescent="0.2">
      <c r="B88" s="28"/>
      <c r="C88" s="1" t="s">
        <v>498</v>
      </c>
      <c r="AH88" s="152"/>
    </row>
    <row r="89" spans="2:38" x14ac:dyDescent="0.2">
      <c r="B89" s="28"/>
      <c r="C89" s="1" t="s">
        <v>499</v>
      </c>
      <c r="AH89" s="152"/>
    </row>
    <row r="90" spans="2:38" x14ac:dyDescent="0.2">
      <c r="B90" s="28"/>
      <c r="C90" s="1" t="s">
        <v>500</v>
      </c>
      <c r="AH90" s="152"/>
    </row>
    <row r="91" spans="2:38" x14ac:dyDescent="0.2">
      <c r="B91" s="28"/>
      <c r="C91" s="1" t="s">
        <v>501</v>
      </c>
      <c r="AH91" s="152"/>
    </row>
    <row r="92" spans="2:38" x14ac:dyDescent="0.2">
      <c r="B92" s="28" t="s">
        <v>17</v>
      </c>
      <c r="C92" s="1" t="s">
        <v>502</v>
      </c>
      <c r="AH92" s="152"/>
    </row>
    <row r="93" spans="2:38" x14ac:dyDescent="0.2">
      <c r="B93" s="28"/>
      <c r="C93" s="1" t="s">
        <v>503</v>
      </c>
      <c r="AH93" s="152"/>
    </row>
    <row r="94" spans="2:38" x14ac:dyDescent="0.2">
      <c r="B94" s="28"/>
      <c r="C94" s="1" t="s">
        <v>504</v>
      </c>
      <c r="AH94" s="152"/>
    </row>
    <row r="95" spans="2:38" x14ac:dyDescent="0.2">
      <c r="B95" s="28"/>
      <c r="C95" s="1" t="s">
        <v>501</v>
      </c>
      <c r="AH95" s="152"/>
    </row>
    <row r="96" spans="2:38" x14ac:dyDescent="0.2">
      <c r="B96" s="28" t="s">
        <v>18</v>
      </c>
      <c r="C96" s="1" t="s">
        <v>505</v>
      </c>
      <c r="AH96" s="152"/>
    </row>
    <row r="97" spans="2:34" x14ac:dyDescent="0.2">
      <c r="B97" s="28"/>
      <c r="C97" s="1" t="s">
        <v>506</v>
      </c>
      <c r="AH97" s="152"/>
    </row>
    <row r="98" spans="2:34" x14ac:dyDescent="0.2">
      <c r="B98" s="28" t="s">
        <v>19</v>
      </c>
      <c r="C98" s="1" t="s">
        <v>507</v>
      </c>
      <c r="AH98" s="152"/>
    </row>
    <row r="99" spans="2:34" x14ac:dyDescent="0.2">
      <c r="B99" s="28"/>
      <c r="C99" s="137" t="s">
        <v>508</v>
      </c>
      <c r="AH99" s="152"/>
    </row>
    <row r="100" spans="2:34" x14ac:dyDescent="0.2">
      <c r="B100" s="28"/>
      <c r="C100" s="137" t="s">
        <v>404</v>
      </c>
      <c r="AH100" s="152"/>
    </row>
    <row r="101" spans="2:34" x14ac:dyDescent="0.2">
      <c r="B101" s="28"/>
      <c r="C101" s="1" t="s">
        <v>509</v>
      </c>
      <c r="AH101" s="152"/>
    </row>
    <row r="102" spans="2:34" x14ac:dyDescent="0.2">
      <c r="B102" s="28"/>
      <c r="C102" s="1" t="s">
        <v>510</v>
      </c>
      <c r="AH102" s="152"/>
    </row>
    <row r="103" spans="2:34" x14ac:dyDescent="0.2">
      <c r="B103" s="28"/>
      <c r="C103" s="1" t="s">
        <v>407</v>
      </c>
      <c r="AH103" s="152"/>
    </row>
    <row r="104" spans="2:34" x14ac:dyDescent="0.2">
      <c r="B104" s="28"/>
      <c r="C104" s="1" t="s">
        <v>511</v>
      </c>
      <c r="AH104" s="152"/>
    </row>
    <row r="105" spans="2:34" x14ac:dyDescent="0.2">
      <c r="B105" s="28" t="s">
        <v>20</v>
      </c>
      <c r="C105" s="1" t="s">
        <v>512</v>
      </c>
      <c r="AH105" s="152"/>
    </row>
    <row r="106" spans="2:34" x14ac:dyDescent="0.2">
      <c r="B106" s="28"/>
      <c r="C106" s="1" t="s">
        <v>513</v>
      </c>
      <c r="AH106" s="152"/>
    </row>
    <row r="107" spans="2:34" x14ac:dyDescent="0.2">
      <c r="B107" s="28" t="s">
        <v>21</v>
      </c>
      <c r="C107" s="1" t="s">
        <v>409</v>
      </c>
      <c r="AH107" s="152"/>
    </row>
    <row r="108" spans="2:34" x14ac:dyDescent="0.2">
      <c r="B108" s="28" t="s">
        <v>22</v>
      </c>
      <c r="C108" s="1" t="s">
        <v>410</v>
      </c>
      <c r="AH108" s="152"/>
    </row>
    <row r="109" spans="2:34" x14ac:dyDescent="0.2">
      <c r="B109" s="30" t="s">
        <v>24</v>
      </c>
      <c r="C109" s="31" t="s">
        <v>411</v>
      </c>
      <c r="D109" s="31"/>
      <c r="E109" s="153"/>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154"/>
    </row>
  </sheetData>
  <mergeCells count="11">
    <mergeCell ref="B48:B77"/>
    <mergeCell ref="C48:C77"/>
    <mergeCell ref="AH48:AH77"/>
    <mergeCell ref="B81:E81"/>
    <mergeCell ref="C6:D6"/>
    <mergeCell ref="C7:D7"/>
    <mergeCell ref="G7:AF7"/>
    <mergeCell ref="B8:B27"/>
    <mergeCell ref="AH8:AH27"/>
    <mergeCell ref="B28:B47"/>
    <mergeCell ref="AH28:AH47"/>
  </mergeCells>
  <conditionalFormatting sqref="K4:AF4">
    <cfRule type="cellIs" dxfId="0" priority="1" operator="greaterThan">
      <formula>0.1</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04"/>
  <sheetViews>
    <sheetView tabSelected="1" workbookViewId="0">
      <selection activeCell="G19" sqref="G19"/>
    </sheetView>
  </sheetViews>
  <sheetFormatPr defaultColWidth="9.140625" defaultRowHeight="12.75" x14ac:dyDescent="0.2"/>
  <cols>
    <col min="1" max="1" width="3.5703125" style="155" customWidth="1"/>
    <col min="2" max="2" width="18.5703125" style="156" customWidth="1"/>
    <col min="3" max="3" width="19.42578125" style="156" customWidth="1"/>
    <col min="4" max="4" width="17" style="156" customWidth="1"/>
    <col min="5" max="5" width="17.140625" style="156" customWidth="1"/>
    <col min="6" max="6" width="18.42578125" style="156" customWidth="1"/>
    <col min="7" max="7" width="20" style="156" customWidth="1"/>
    <col min="8" max="8" width="19.42578125" style="156" customWidth="1"/>
    <col min="9" max="9" width="20.140625" style="156" customWidth="1"/>
    <col min="10" max="12" width="18.5703125" style="156" customWidth="1"/>
    <col min="13" max="13" width="16.42578125" style="156" customWidth="1"/>
    <col min="14" max="16" width="18.5703125" style="156" customWidth="1"/>
    <col min="17" max="17" width="36" style="156" customWidth="1"/>
    <col min="18" max="18" width="18.5703125" style="156" customWidth="1"/>
    <col min="19" max="19" width="20.7109375" style="156" customWidth="1"/>
    <col min="20" max="20" width="27.42578125" style="156" customWidth="1"/>
    <col min="21" max="21" width="15.28515625" style="156" customWidth="1"/>
    <col min="22" max="24" width="15.7109375" style="156" customWidth="1"/>
    <col min="25" max="25" width="25.7109375" style="156" customWidth="1"/>
    <col min="26" max="26" width="18.42578125" style="156" customWidth="1"/>
    <col min="27" max="27" width="20" style="156" customWidth="1"/>
    <col min="28" max="28" width="19.42578125" style="156" customWidth="1"/>
    <col min="29" max="29" width="20.140625" style="156" customWidth="1"/>
    <col min="30" max="32" width="18.5703125" style="156" customWidth="1"/>
    <col min="33" max="33" width="16.42578125" style="156" customWidth="1"/>
    <col min="34" max="36" width="18.5703125" style="156" customWidth="1"/>
    <col min="37" max="37" width="36" style="156" customWidth="1"/>
    <col min="38" max="38" width="18.5703125" style="156" customWidth="1"/>
    <col min="39" max="39" width="20.7109375" style="156" customWidth="1"/>
    <col min="40" max="40" width="27.42578125" style="156" customWidth="1"/>
    <col min="41" max="41" width="15.28515625" style="156" customWidth="1"/>
    <col min="42" max="44" width="15.7109375" style="156" customWidth="1"/>
    <col min="45" max="45" width="25.7109375" style="156" customWidth="1"/>
    <col min="46" max="46" width="17" style="156" customWidth="1"/>
    <col min="47" max="16384" width="9.140625" style="156"/>
  </cols>
  <sheetData>
    <row r="1" spans="1:46" x14ac:dyDescent="0.2">
      <c r="B1" s="1" t="s">
        <v>614</v>
      </c>
      <c r="AT1" s="157"/>
    </row>
    <row r="2" spans="1:46" x14ac:dyDescent="0.2">
      <c r="B2" s="158"/>
      <c r="AP2" s="230" t="s">
        <v>514</v>
      </c>
      <c r="AQ2" s="230"/>
      <c r="AR2" s="230"/>
      <c r="AS2" s="230"/>
    </row>
    <row r="3" spans="1:46" x14ac:dyDescent="0.2">
      <c r="B3" s="158" t="s">
        <v>0</v>
      </c>
    </row>
    <row r="4" spans="1:46" x14ac:dyDescent="0.2">
      <c r="B4" s="158" t="s">
        <v>515</v>
      </c>
    </row>
    <row r="6" spans="1:46" x14ac:dyDescent="0.2">
      <c r="B6" s="159" t="s">
        <v>516</v>
      </c>
      <c r="F6" s="245">
        <f>+sistema1</f>
        <v>1</v>
      </c>
      <c r="G6" s="245"/>
      <c r="H6" s="245"/>
      <c r="I6" s="245"/>
      <c r="J6" s="245"/>
      <c r="K6" s="245"/>
      <c r="L6" s="245"/>
      <c r="M6" s="245"/>
      <c r="N6" s="245"/>
      <c r="O6" s="245"/>
      <c r="P6" s="245"/>
      <c r="Q6" s="245"/>
      <c r="R6" s="245"/>
      <c r="S6" s="245"/>
      <c r="T6" s="245"/>
      <c r="U6" s="245"/>
      <c r="V6" s="245"/>
      <c r="W6" s="245"/>
      <c r="X6" s="245"/>
      <c r="Y6" s="245"/>
      <c r="Z6" s="245" t="e">
        <f>+sistema2</f>
        <v>#REF!</v>
      </c>
      <c r="AA6" s="245"/>
      <c r="AB6" s="245"/>
      <c r="AC6" s="245"/>
      <c r="AD6" s="245"/>
      <c r="AE6" s="245"/>
      <c r="AF6" s="245"/>
      <c r="AG6" s="245"/>
      <c r="AH6" s="245"/>
      <c r="AI6" s="245"/>
      <c r="AJ6" s="245"/>
      <c r="AK6" s="245"/>
      <c r="AL6" s="245"/>
      <c r="AM6" s="245"/>
      <c r="AN6" s="245"/>
      <c r="AO6" s="245"/>
      <c r="AP6" s="245"/>
      <c r="AQ6" s="245"/>
      <c r="AR6" s="245"/>
      <c r="AS6" s="245"/>
    </row>
    <row r="7" spans="1:46" s="159" customFormat="1" ht="12.75" customHeight="1" x14ac:dyDescent="0.2">
      <c r="A7" s="155"/>
      <c r="B7" s="249" t="s">
        <v>517</v>
      </c>
      <c r="C7" s="249" t="s">
        <v>518</v>
      </c>
      <c r="D7" s="249" t="s">
        <v>519</v>
      </c>
      <c r="E7" s="249" t="s">
        <v>520</v>
      </c>
      <c r="F7" s="245" t="s">
        <v>521</v>
      </c>
      <c r="G7" s="245"/>
      <c r="H7" s="245"/>
      <c r="I7" s="245"/>
      <c r="J7" s="245"/>
      <c r="K7" s="245"/>
      <c r="L7" s="245"/>
      <c r="M7" s="245"/>
      <c r="N7" s="245"/>
      <c r="O7" s="245"/>
      <c r="P7" s="245"/>
      <c r="Q7" s="245"/>
      <c r="R7" s="245"/>
      <c r="S7" s="245"/>
      <c r="T7" s="245"/>
      <c r="U7" s="245"/>
      <c r="V7" s="245"/>
      <c r="W7" s="245"/>
      <c r="X7" s="245"/>
      <c r="Y7" s="245"/>
      <c r="Z7" s="245" t="s">
        <v>521</v>
      </c>
      <c r="AA7" s="245"/>
      <c r="AB7" s="245"/>
      <c r="AC7" s="245"/>
      <c r="AD7" s="245"/>
      <c r="AE7" s="245"/>
      <c r="AF7" s="245"/>
      <c r="AG7" s="245"/>
      <c r="AH7" s="245"/>
      <c r="AI7" s="245"/>
      <c r="AJ7" s="245"/>
      <c r="AK7" s="245"/>
      <c r="AL7" s="245"/>
      <c r="AM7" s="245"/>
      <c r="AN7" s="245"/>
      <c r="AO7" s="245"/>
      <c r="AP7" s="245"/>
      <c r="AQ7" s="245"/>
      <c r="AR7" s="245"/>
      <c r="AS7" s="245"/>
    </row>
    <row r="8" spans="1:46" s="159" customFormat="1" ht="105.75" customHeight="1" x14ac:dyDescent="0.2">
      <c r="A8" s="155"/>
      <c r="B8" s="250"/>
      <c r="C8" s="250"/>
      <c r="D8" s="250"/>
      <c r="E8" s="250"/>
      <c r="F8" s="231" t="s">
        <v>522</v>
      </c>
      <c r="G8" s="231"/>
      <c r="H8" s="231"/>
      <c r="I8" s="231"/>
      <c r="J8" s="246" t="s">
        <v>523</v>
      </c>
      <c r="K8" s="247"/>
      <c r="L8" s="248"/>
      <c r="M8" s="160" t="s">
        <v>524</v>
      </c>
      <c r="N8" s="231" t="s">
        <v>525</v>
      </c>
      <c r="O8" s="231"/>
      <c r="P8" s="231"/>
      <c r="Q8" s="160" t="s">
        <v>526</v>
      </c>
      <c r="R8" s="231" t="s">
        <v>527</v>
      </c>
      <c r="S8" s="231"/>
      <c r="T8" s="160" t="s">
        <v>528</v>
      </c>
      <c r="U8" s="160" t="s">
        <v>529</v>
      </c>
      <c r="V8" s="246" t="s">
        <v>530</v>
      </c>
      <c r="W8" s="247"/>
      <c r="X8" s="247"/>
      <c r="Y8" s="248"/>
      <c r="Z8" s="231" t="s">
        <v>522</v>
      </c>
      <c r="AA8" s="231"/>
      <c r="AB8" s="231"/>
      <c r="AC8" s="231"/>
      <c r="AD8" s="246" t="s">
        <v>523</v>
      </c>
      <c r="AE8" s="247"/>
      <c r="AF8" s="248"/>
      <c r="AG8" s="160" t="s">
        <v>524</v>
      </c>
      <c r="AH8" s="231" t="s">
        <v>525</v>
      </c>
      <c r="AI8" s="231"/>
      <c r="AJ8" s="231"/>
      <c r="AK8" s="160" t="s">
        <v>526</v>
      </c>
      <c r="AL8" s="231" t="s">
        <v>527</v>
      </c>
      <c r="AM8" s="231"/>
      <c r="AN8" s="160" t="s">
        <v>528</v>
      </c>
      <c r="AO8" s="160" t="s">
        <v>529</v>
      </c>
      <c r="AP8" s="246" t="s">
        <v>530</v>
      </c>
      <c r="AQ8" s="247"/>
      <c r="AR8" s="247"/>
      <c r="AS8" s="248"/>
    </row>
    <row r="9" spans="1:46" s="159" customFormat="1" ht="56.25" customHeight="1" x14ac:dyDescent="0.2">
      <c r="A9" s="155"/>
      <c r="B9" s="250"/>
      <c r="C9" s="250"/>
      <c r="D9" s="250"/>
      <c r="E9" s="250"/>
      <c r="F9" s="231" t="s">
        <v>531</v>
      </c>
      <c r="G9" s="231"/>
      <c r="H9" s="231" t="s">
        <v>532</v>
      </c>
      <c r="I9" s="231"/>
      <c r="J9" s="231" t="s">
        <v>533</v>
      </c>
      <c r="K9" s="231" t="s">
        <v>534</v>
      </c>
      <c r="L9" s="231" t="s">
        <v>535</v>
      </c>
      <c r="M9" s="231" t="s">
        <v>536</v>
      </c>
      <c r="N9" s="231" t="s">
        <v>537</v>
      </c>
      <c r="O9" s="231" t="s">
        <v>538</v>
      </c>
      <c r="P9" s="231" t="s">
        <v>539</v>
      </c>
      <c r="Q9" s="231" t="s">
        <v>536</v>
      </c>
      <c r="R9" s="231" t="s">
        <v>540</v>
      </c>
      <c r="S9" s="231" t="s">
        <v>541</v>
      </c>
      <c r="T9" s="231" t="s">
        <v>536</v>
      </c>
      <c r="U9" s="231" t="s">
        <v>536</v>
      </c>
      <c r="V9" s="231" t="s">
        <v>536</v>
      </c>
      <c r="W9" s="231" t="s">
        <v>536</v>
      </c>
      <c r="X9" s="231" t="s">
        <v>536</v>
      </c>
      <c r="Y9" s="231" t="s">
        <v>536</v>
      </c>
      <c r="Z9" s="231" t="s">
        <v>531</v>
      </c>
      <c r="AA9" s="231"/>
      <c r="AB9" s="231" t="s">
        <v>532</v>
      </c>
      <c r="AC9" s="231"/>
      <c r="AD9" s="231" t="s">
        <v>533</v>
      </c>
      <c r="AE9" s="231" t="s">
        <v>534</v>
      </c>
      <c r="AF9" s="231" t="s">
        <v>535</v>
      </c>
      <c r="AG9" s="231" t="s">
        <v>536</v>
      </c>
      <c r="AH9" s="231" t="s">
        <v>537</v>
      </c>
      <c r="AI9" s="231" t="s">
        <v>538</v>
      </c>
      <c r="AJ9" s="231" t="s">
        <v>539</v>
      </c>
      <c r="AK9" s="231" t="s">
        <v>536</v>
      </c>
      <c r="AL9" s="231" t="s">
        <v>540</v>
      </c>
      <c r="AM9" s="231" t="s">
        <v>541</v>
      </c>
      <c r="AN9" s="231" t="s">
        <v>536</v>
      </c>
      <c r="AO9" s="231" t="s">
        <v>536</v>
      </c>
      <c r="AP9" s="231" t="s">
        <v>536</v>
      </c>
      <c r="AQ9" s="231" t="s">
        <v>536</v>
      </c>
      <c r="AR9" s="231" t="s">
        <v>536</v>
      </c>
      <c r="AS9" s="231" t="s">
        <v>536</v>
      </c>
    </row>
    <row r="10" spans="1:46" s="159" customFormat="1" ht="51" x14ac:dyDescent="0.2">
      <c r="A10" s="155"/>
      <c r="B10" s="251"/>
      <c r="C10" s="251"/>
      <c r="D10" s="251"/>
      <c r="E10" s="251"/>
      <c r="F10" s="160" t="s">
        <v>542</v>
      </c>
      <c r="G10" s="160" t="s">
        <v>543</v>
      </c>
      <c r="H10" s="160" t="s">
        <v>542</v>
      </c>
      <c r="I10" s="160" t="s">
        <v>543</v>
      </c>
      <c r="J10" s="231"/>
      <c r="K10" s="231"/>
      <c r="L10" s="231"/>
      <c r="M10" s="231"/>
      <c r="N10" s="231"/>
      <c r="O10" s="231"/>
      <c r="P10" s="231"/>
      <c r="Q10" s="231"/>
      <c r="R10" s="231"/>
      <c r="S10" s="231"/>
      <c r="T10" s="231"/>
      <c r="U10" s="231"/>
      <c r="V10" s="231"/>
      <c r="W10" s="231"/>
      <c r="X10" s="231"/>
      <c r="Y10" s="231"/>
      <c r="Z10" s="160" t="s">
        <v>542</v>
      </c>
      <c r="AA10" s="160" t="s">
        <v>543</v>
      </c>
      <c r="AB10" s="160" t="s">
        <v>542</v>
      </c>
      <c r="AC10" s="160" t="s">
        <v>543</v>
      </c>
      <c r="AD10" s="231"/>
      <c r="AE10" s="231"/>
      <c r="AF10" s="231"/>
      <c r="AG10" s="231"/>
      <c r="AH10" s="231"/>
      <c r="AI10" s="231"/>
      <c r="AJ10" s="231"/>
      <c r="AK10" s="231"/>
      <c r="AL10" s="231"/>
      <c r="AM10" s="231"/>
      <c r="AN10" s="231"/>
      <c r="AO10" s="231"/>
      <c r="AP10" s="231"/>
      <c r="AQ10" s="231"/>
      <c r="AR10" s="231"/>
      <c r="AS10" s="231"/>
    </row>
    <row r="11" spans="1:46" s="159" customFormat="1" ht="15" customHeight="1" x14ac:dyDescent="0.25">
      <c r="B11" s="232" t="s">
        <v>15</v>
      </c>
      <c r="C11" s="258"/>
      <c r="D11" s="161" t="s">
        <v>16</v>
      </c>
      <c r="E11" s="161" t="s">
        <v>17</v>
      </c>
      <c r="F11" s="259" t="s">
        <v>18</v>
      </c>
      <c r="G11" s="259"/>
      <c r="H11" s="259"/>
      <c r="I11" s="259"/>
      <c r="J11" s="259"/>
      <c r="K11" s="259"/>
      <c r="L11" s="259"/>
      <c r="M11" s="259"/>
      <c r="N11" s="259"/>
      <c r="O11" s="259"/>
      <c r="P11" s="259"/>
      <c r="Q11" s="259"/>
      <c r="R11" s="259"/>
      <c r="S11" s="259"/>
      <c r="T11" s="259"/>
      <c r="U11" s="259"/>
      <c r="V11" s="259"/>
      <c r="W11" s="259"/>
      <c r="X11" s="259"/>
      <c r="Y11" s="259"/>
      <c r="Z11" s="259" t="s">
        <v>18</v>
      </c>
      <c r="AA11" s="259"/>
      <c r="AB11" s="259"/>
      <c r="AC11" s="259"/>
      <c r="AD11" s="259"/>
      <c r="AE11" s="259"/>
      <c r="AF11" s="259"/>
      <c r="AG11" s="259"/>
      <c r="AH11" s="259"/>
      <c r="AI11" s="259"/>
      <c r="AJ11" s="259"/>
      <c r="AK11" s="259"/>
      <c r="AL11" s="259"/>
      <c r="AM11" s="259"/>
      <c r="AN11" s="259"/>
      <c r="AO11" s="259"/>
      <c r="AP11" s="259"/>
      <c r="AQ11" s="259"/>
      <c r="AR11" s="259"/>
      <c r="AS11" s="259"/>
    </row>
    <row r="12" spans="1:46" s="159" customFormat="1" ht="15" customHeight="1" x14ac:dyDescent="0.2">
      <c r="A12" s="155">
        <v>1</v>
      </c>
      <c r="B12" s="162" t="str">
        <f>+VLOOKUP($A12,[1]PC!$B$6:$G$35,3,0)</f>
        <v>Pardavimų tarnyba</v>
      </c>
      <c r="C12" s="162" t="str">
        <f>+VLOOKUP($A12,[1]PC!$B$6:$G$35,4,0)</f>
        <v>Klientų aptarnavimas</v>
      </c>
      <c r="D12" s="162" t="str">
        <f>+VLOOKUP($A12,[1]PC!$B$6:$G$35,5,0)&amp;", "&amp;+VLOOKUP($A12,[1]PC!$B$6:$G$35,6,0)</f>
        <v>Ataskaitinio laikotarpio vartotojų skaičius, -</v>
      </c>
      <c r="E12" s="163">
        <v>8252</v>
      </c>
      <c r="F12" s="164">
        <v>0</v>
      </c>
      <c r="G12" s="164">
        <v>0</v>
      </c>
      <c r="H12" s="164">
        <v>0</v>
      </c>
      <c r="I12" s="164">
        <v>0</v>
      </c>
      <c r="J12" s="164">
        <v>0</v>
      </c>
      <c r="K12" s="164">
        <v>0</v>
      </c>
      <c r="L12" s="164">
        <v>0</v>
      </c>
      <c r="M12" s="164">
        <v>2236</v>
      </c>
      <c r="N12" s="164">
        <v>2015</v>
      </c>
      <c r="O12" s="164">
        <v>0</v>
      </c>
      <c r="P12" s="164">
        <v>2015</v>
      </c>
      <c r="Q12" s="164">
        <v>0</v>
      </c>
      <c r="R12" s="164">
        <v>1986</v>
      </c>
      <c r="S12" s="164">
        <v>0</v>
      </c>
      <c r="T12" s="164">
        <v>0</v>
      </c>
      <c r="U12" s="164">
        <v>0</v>
      </c>
      <c r="V12" s="164">
        <v>0</v>
      </c>
      <c r="W12" s="164">
        <v>0</v>
      </c>
      <c r="X12" s="164">
        <v>0</v>
      </c>
      <c r="Y12" s="164">
        <v>0</v>
      </c>
      <c r="Z12" s="164">
        <v>0</v>
      </c>
      <c r="AA12" s="164">
        <v>0</v>
      </c>
      <c r="AB12" s="164">
        <v>0</v>
      </c>
      <c r="AC12" s="164">
        <v>0</v>
      </c>
      <c r="AD12" s="164">
        <v>0</v>
      </c>
      <c r="AE12" s="164">
        <v>0</v>
      </c>
      <c r="AF12" s="164">
        <v>0</v>
      </c>
      <c r="AG12" s="164">
        <v>0</v>
      </c>
      <c r="AH12" s="164">
        <v>0</v>
      </c>
      <c r="AI12" s="164">
        <v>0</v>
      </c>
      <c r="AJ12" s="164">
        <v>0</v>
      </c>
      <c r="AK12" s="164">
        <v>0</v>
      </c>
      <c r="AL12" s="164">
        <v>0</v>
      </c>
      <c r="AM12" s="164">
        <v>0</v>
      </c>
      <c r="AN12" s="164">
        <v>0</v>
      </c>
      <c r="AO12" s="164">
        <v>0</v>
      </c>
      <c r="AP12" s="164">
        <v>0</v>
      </c>
      <c r="AQ12" s="164">
        <v>0</v>
      </c>
      <c r="AR12" s="164">
        <v>0</v>
      </c>
      <c r="AS12" s="164">
        <v>0</v>
      </c>
    </row>
    <row r="13" spans="1:46" s="159" customFormat="1" ht="15" customHeight="1" x14ac:dyDescent="0.2">
      <c r="A13" s="155">
        <v>2</v>
      </c>
      <c r="B13" s="162" t="s">
        <v>544</v>
      </c>
      <c r="C13" s="162" t="s">
        <v>545</v>
      </c>
      <c r="D13" s="162" t="str">
        <f>+VLOOKUP($A13,[1]PC!$B$6:$G$35,5,0)&amp;", "&amp;+VLOOKUP($A13,[1]PC!$B$6:$G$35,6,0)</f>
        <v>Netaikoma, -</v>
      </c>
      <c r="E13" s="165">
        <v>0</v>
      </c>
      <c r="F13" s="166">
        <v>0</v>
      </c>
      <c r="G13" s="167">
        <v>0</v>
      </c>
      <c r="H13" s="167">
        <v>0</v>
      </c>
      <c r="I13" s="167">
        <v>0</v>
      </c>
      <c r="J13" s="168">
        <v>0</v>
      </c>
      <c r="K13" s="167">
        <v>0</v>
      </c>
      <c r="L13" s="167">
        <v>0</v>
      </c>
      <c r="M13" s="166">
        <v>0</v>
      </c>
      <c r="N13" s="169">
        <v>0</v>
      </c>
      <c r="O13" s="169">
        <v>0</v>
      </c>
      <c r="P13" s="169">
        <v>0</v>
      </c>
      <c r="Q13" s="169">
        <v>0</v>
      </c>
      <c r="R13" s="169">
        <v>0</v>
      </c>
      <c r="S13" s="169">
        <v>0</v>
      </c>
      <c r="T13" s="169">
        <v>0</v>
      </c>
      <c r="U13" s="169">
        <v>0</v>
      </c>
      <c r="V13" s="169">
        <v>0</v>
      </c>
      <c r="W13" s="169">
        <v>0</v>
      </c>
      <c r="X13" s="169">
        <v>0</v>
      </c>
      <c r="Y13" s="169">
        <v>0</v>
      </c>
      <c r="Z13" s="169">
        <v>0</v>
      </c>
      <c r="AA13" s="169">
        <v>0</v>
      </c>
      <c r="AB13" s="169">
        <v>0</v>
      </c>
      <c r="AC13" s="169">
        <v>0</v>
      </c>
      <c r="AD13" s="169">
        <v>0</v>
      </c>
      <c r="AE13" s="169">
        <v>0</v>
      </c>
      <c r="AF13" s="169">
        <v>0</v>
      </c>
      <c r="AG13" s="169">
        <v>0</v>
      </c>
      <c r="AH13" s="169">
        <v>0</v>
      </c>
      <c r="AI13" s="169">
        <v>0</v>
      </c>
      <c r="AJ13" s="169">
        <v>0</v>
      </c>
      <c r="AK13" s="169">
        <v>0</v>
      </c>
      <c r="AL13" s="169">
        <v>0</v>
      </c>
      <c r="AM13" s="169">
        <v>0</v>
      </c>
      <c r="AN13" s="169">
        <v>0</v>
      </c>
      <c r="AO13" s="169">
        <v>0</v>
      </c>
      <c r="AP13" s="169">
        <v>0</v>
      </c>
      <c r="AQ13" s="169">
        <v>0</v>
      </c>
      <c r="AR13" s="169">
        <v>0</v>
      </c>
      <c r="AS13" s="169">
        <v>0</v>
      </c>
    </row>
    <row r="14" spans="1:46" s="159" customFormat="1" ht="15" customHeight="1" x14ac:dyDescent="0.2">
      <c r="A14" s="155">
        <v>3</v>
      </c>
      <c r="B14" s="162" t="str">
        <f>+VLOOKUP($A14,[1]PC!$B$6:$G$35,3,0)</f>
        <v>Netaikoma</v>
      </c>
      <c r="C14" s="162" t="str">
        <f>+VLOOKUP($A14,[1]PC!$B$6:$G$35,4,0)</f>
        <v>Netaikoma</v>
      </c>
      <c r="D14" s="162" t="str">
        <f>+VLOOKUP($A14,[1]PC!$B$6:$G$35,5,0)&amp;", "&amp;+VLOOKUP($A14,[1]PC!$B$6:$G$35,6,0)</f>
        <v>Netaikoma, -</v>
      </c>
      <c r="E14" s="170">
        <v>0</v>
      </c>
      <c r="F14" s="169">
        <v>0</v>
      </c>
      <c r="G14" s="169">
        <v>0</v>
      </c>
      <c r="H14" s="169">
        <v>0</v>
      </c>
      <c r="I14" s="169">
        <v>0</v>
      </c>
      <c r="J14" s="169">
        <v>0</v>
      </c>
      <c r="K14" s="169">
        <v>0</v>
      </c>
      <c r="L14" s="169">
        <v>0</v>
      </c>
      <c r="M14" s="169">
        <v>0</v>
      </c>
      <c r="N14" s="169">
        <v>0</v>
      </c>
      <c r="O14" s="169">
        <v>0</v>
      </c>
      <c r="P14" s="169">
        <v>0</v>
      </c>
      <c r="Q14" s="169">
        <v>0</v>
      </c>
      <c r="R14" s="169">
        <v>0</v>
      </c>
      <c r="S14" s="169">
        <v>0</v>
      </c>
      <c r="T14" s="169">
        <v>0</v>
      </c>
      <c r="U14" s="169">
        <v>0</v>
      </c>
      <c r="V14" s="169">
        <v>0</v>
      </c>
      <c r="W14" s="169">
        <v>0</v>
      </c>
      <c r="X14" s="169">
        <v>0</v>
      </c>
      <c r="Y14" s="169">
        <v>0</v>
      </c>
      <c r="Z14" s="169">
        <v>0</v>
      </c>
      <c r="AA14" s="169">
        <v>0</v>
      </c>
      <c r="AB14" s="169">
        <v>0</v>
      </c>
      <c r="AC14" s="169">
        <v>0</v>
      </c>
      <c r="AD14" s="169">
        <v>0</v>
      </c>
      <c r="AE14" s="169">
        <v>0</v>
      </c>
      <c r="AF14" s="169">
        <v>0</v>
      </c>
      <c r="AG14" s="169">
        <v>0</v>
      </c>
      <c r="AH14" s="169">
        <v>0</v>
      </c>
      <c r="AI14" s="169">
        <v>0</v>
      </c>
      <c r="AJ14" s="169">
        <v>0</v>
      </c>
      <c r="AK14" s="169">
        <v>0</v>
      </c>
      <c r="AL14" s="169">
        <v>0</v>
      </c>
      <c r="AM14" s="169">
        <v>0</v>
      </c>
      <c r="AN14" s="169">
        <v>0</v>
      </c>
      <c r="AO14" s="169">
        <v>0</v>
      </c>
      <c r="AP14" s="169">
        <v>0</v>
      </c>
      <c r="AQ14" s="169">
        <v>0</v>
      </c>
      <c r="AR14" s="169">
        <v>0</v>
      </c>
      <c r="AS14" s="169">
        <v>0</v>
      </c>
    </row>
    <row r="15" spans="1:46" s="159" customFormat="1" ht="15" customHeight="1" x14ac:dyDescent="0.2">
      <c r="A15" s="155">
        <v>4</v>
      </c>
      <c r="B15" s="162" t="str">
        <f>+VLOOKUP($A15,[1]PC!$B$6:$G$35,3,0)</f>
        <v>Netaikoma</v>
      </c>
      <c r="C15" s="162" t="str">
        <f>+VLOOKUP($A15,[1]PC!$B$6:$G$35,4,0)</f>
        <v>Netaikoma</v>
      </c>
      <c r="D15" s="162" t="str">
        <f>+VLOOKUP($A15,[1]PC!$B$6:$G$35,5,0)&amp;", "&amp;+VLOOKUP($A15,[1]PC!$B$6:$G$35,6,0)</f>
        <v>Netaikoma, -</v>
      </c>
      <c r="E15" s="170">
        <v>0</v>
      </c>
      <c r="F15" s="169">
        <v>0</v>
      </c>
      <c r="G15" s="169">
        <v>0</v>
      </c>
      <c r="H15" s="169">
        <v>0</v>
      </c>
      <c r="I15" s="169">
        <v>0</v>
      </c>
      <c r="J15" s="169">
        <v>0</v>
      </c>
      <c r="K15" s="169">
        <v>0</v>
      </c>
      <c r="L15" s="169">
        <v>0</v>
      </c>
      <c r="M15" s="169">
        <v>0</v>
      </c>
      <c r="N15" s="169">
        <v>0</v>
      </c>
      <c r="O15" s="169">
        <v>0</v>
      </c>
      <c r="P15" s="169">
        <v>0</v>
      </c>
      <c r="Q15" s="169">
        <v>0</v>
      </c>
      <c r="R15" s="169">
        <v>0</v>
      </c>
      <c r="S15" s="169">
        <v>0</v>
      </c>
      <c r="T15" s="169">
        <v>0</v>
      </c>
      <c r="U15" s="169">
        <v>0</v>
      </c>
      <c r="V15" s="169">
        <v>0</v>
      </c>
      <c r="W15" s="169">
        <v>0</v>
      </c>
      <c r="X15" s="169">
        <v>0</v>
      </c>
      <c r="Y15" s="169">
        <v>0</v>
      </c>
      <c r="Z15" s="169">
        <v>0</v>
      </c>
      <c r="AA15" s="169">
        <v>0</v>
      </c>
      <c r="AB15" s="169">
        <v>0</v>
      </c>
      <c r="AC15" s="169">
        <v>0</v>
      </c>
      <c r="AD15" s="169">
        <v>0</v>
      </c>
      <c r="AE15" s="169">
        <v>0</v>
      </c>
      <c r="AF15" s="169">
        <v>0</v>
      </c>
      <c r="AG15" s="169">
        <v>0</v>
      </c>
      <c r="AH15" s="169">
        <v>0</v>
      </c>
      <c r="AI15" s="169">
        <v>0</v>
      </c>
      <c r="AJ15" s="169">
        <v>0</v>
      </c>
      <c r="AK15" s="169">
        <v>0</v>
      </c>
      <c r="AL15" s="169">
        <v>0</v>
      </c>
      <c r="AM15" s="169">
        <v>0</v>
      </c>
      <c r="AN15" s="169">
        <v>0</v>
      </c>
      <c r="AO15" s="169">
        <v>0</v>
      </c>
      <c r="AP15" s="169">
        <v>0</v>
      </c>
      <c r="AQ15" s="169">
        <v>0</v>
      </c>
      <c r="AR15" s="169">
        <v>0</v>
      </c>
      <c r="AS15" s="169">
        <v>0</v>
      </c>
    </row>
    <row r="16" spans="1:46" s="159" customFormat="1" ht="15" customHeight="1" x14ac:dyDescent="0.2">
      <c r="A16" s="155">
        <v>5</v>
      </c>
      <c r="B16" s="162" t="str">
        <f>+VLOOKUP($A16,[1]PC!$B$6:$G$35,3,0)</f>
        <v>Netaikoma</v>
      </c>
      <c r="C16" s="162" t="str">
        <f>+VLOOKUP($A16,[1]PC!$B$6:$G$35,4,0)</f>
        <v>Netaikoma</v>
      </c>
      <c r="D16" s="162" t="str">
        <f>+VLOOKUP($A16,[1]PC!$B$6:$G$35,5,0)&amp;", "&amp;+VLOOKUP($A16,[1]PC!$B$6:$G$35,6,0)</f>
        <v>Netaikoma, -</v>
      </c>
      <c r="E16" s="170">
        <v>0</v>
      </c>
      <c r="F16" s="169">
        <v>0</v>
      </c>
      <c r="G16" s="169">
        <v>0</v>
      </c>
      <c r="H16" s="169">
        <v>0</v>
      </c>
      <c r="I16" s="169">
        <v>0</v>
      </c>
      <c r="J16" s="169">
        <v>0</v>
      </c>
      <c r="K16" s="169">
        <v>0</v>
      </c>
      <c r="L16" s="169">
        <v>0</v>
      </c>
      <c r="M16" s="169">
        <v>0</v>
      </c>
      <c r="N16" s="169">
        <v>0</v>
      </c>
      <c r="O16" s="169">
        <v>0</v>
      </c>
      <c r="P16" s="169">
        <v>0</v>
      </c>
      <c r="Q16" s="169">
        <v>0</v>
      </c>
      <c r="R16" s="169">
        <v>0</v>
      </c>
      <c r="S16" s="169">
        <v>0</v>
      </c>
      <c r="T16" s="169">
        <v>0</v>
      </c>
      <c r="U16" s="169">
        <v>0</v>
      </c>
      <c r="V16" s="169">
        <v>0</v>
      </c>
      <c r="W16" s="169">
        <v>0</v>
      </c>
      <c r="X16" s="169">
        <v>0</v>
      </c>
      <c r="Y16" s="169">
        <v>0</v>
      </c>
      <c r="Z16" s="169">
        <v>0</v>
      </c>
      <c r="AA16" s="169">
        <v>0</v>
      </c>
      <c r="AB16" s="169">
        <v>0</v>
      </c>
      <c r="AC16" s="169">
        <v>0</v>
      </c>
      <c r="AD16" s="169">
        <v>0</v>
      </c>
      <c r="AE16" s="169">
        <v>0</v>
      </c>
      <c r="AF16" s="169">
        <v>0</v>
      </c>
      <c r="AG16" s="169">
        <v>0</v>
      </c>
      <c r="AH16" s="169">
        <v>0</v>
      </c>
      <c r="AI16" s="169">
        <v>0</v>
      </c>
      <c r="AJ16" s="169">
        <v>0</v>
      </c>
      <c r="AK16" s="169">
        <v>0</v>
      </c>
      <c r="AL16" s="169">
        <v>0</v>
      </c>
      <c r="AM16" s="169">
        <v>0</v>
      </c>
      <c r="AN16" s="169">
        <v>0</v>
      </c>
      <c r="AO16" s="169">
        <v>0</v>
      </c>
      <c r="AP16" s="169">
        <v>0</v>
      </c>
      <c r="AQ16" s="169">
        <v>0</v>
      </c>
      <c r="AR16" s="169">
        <v>0</v>
      </c>
      <c r="AS16" s="169">
        <v>0</v>
      </c>
    </row>
    <row r="17" spans="1:45" s="159" customFormat="1" ht="15" customHeight="1" x14ac:dyDescent="0.2">
      <c r="A17" s="155">
        <v>6</v>
      </c>
      <c r="B17" s="162" t="str">
        <f>+VLOOKUP($A17,[1]PC!$B$6:$G$35,3,0)</f>
        <v>Netaikoma</v>
      </c>
      <c r="C17" s="162" t="str">
        <f>+VLOOKUP($A17,[1]PC!$B$6:$G$35,4,0)</f>
        <v>Netaikoma</v>
      </c>
      <c r="D17" s="162" t="str">
        <f>+VLOOKUP($A17,[1]PC!$B$6:$G$35,5,0)&amp;", "&amp;+VLOOKUP($A17,[1]PC!$B$6:$G$35,6,0)</f>
        <v>Netaikoma, -</v>
      </c>
      <c r="E17" s="170">
        <v>0</v>
      </c>
      <c r="F17" s="169">
        <v>0</v>
      </c>
      <c r="G17" s="169">
        <v>0</v>
      </c>
      <c r="H17" s="169">
        <v>0</v>
      </c>
      <c r="I17" s="169">
        <v>0</v>
      </c>
      <c r="J17" s="169">
        <v>0</v>
      </c>
      <c r="K17" s="169">
        <v>0</v>
      </c>
      <c r="L17" s="169">
        <v>0</v>
      </c>
      <c r="M17" s="169">
        <v>0</v>
      </c>
      <c r="N17" s="169">
        <v>0</v>
      </c>
      <c r="O17" s="169">
        <v>0</v>
      </c>
      <c r="P17" s="169">
        <v>0</v>
      </c>
      <c r="Q17" s="169">
        <v>0</v>
      </c>
      <c r="R17" s="169">
        <v>0</v>
      </c>
      <c r="S17" s="169">
        <v>0</v>
      </c>
      <c r="T17" s="169">
        <v>0</v>
      </c>
      <c r="U17" s="169">
        <v>0</v>
      </c>
      <c r="V17" s="169">
        <v>0</v>
      </c>
      <c r="W17" s="169">
        <v>0</v>
      </c>
      <c r="X17" s="169">
        <v>0</v>
      </c>
      <c r="Y17" s="169">
        <v>0</v>
      </c>
      <c r="Z17" s="169">
        <v>0</v>
      </c>
      <c r="AA17" s="169">
        <v>0</v>
      </c>
      <c r="AB17" s="169">
        <v>0</v>
      </c>
      <c r="AC17" s="169">
        <v>0</v>
      </c>
      <c r="AD17" s="169">
        <v>0</v>
      </c>
      <c r="AE17" s="169">
        <v>0</v>
      </c>
      <c r="AF17" s="169">
        <v>0</v>
      </c>
      <c r="AG17" s="169">
        <v>0</v>
      </c>
      <c r="AH17" s="169">
        <v>0</v>
      </c>
      <c r="AI17" s="169">
        <v>0</v>
      </c>
      <c r="AJ17" s="169">
        <v>0</v>
      </c>
      <c r="AK17" s="169">
        <v>0</v>
      </c>
      <c r="AL17" s="169">
        <v>0</v>
      </c>
      <c r="AM17" s="169">
        <v>0</v>
      </c>
      <c r="AN17" s="169">
        <v>0</v>
      </c>
      <c r="AO17" s="169">
        <v>0</v>
      </c>
      <c r="AP17" s="169">
        <v>0</v>
      </c>
      <c r="AQ17" s="169">
        <v>0</v>
      </c>
      <c r="AR17" s="169">
        <v>0</v>
      </c>
      <c r="AS17" s="169">
        <v>0</v>
      </c>
    </row>
    <row r="18" spans="1:45" s="159" customFormat="1" ht="15" customHeight="1" x14ac:dyDescent="0.2">
      <c r="A18" s="155">
        <v>7</v>
      </c>
      <c r="B18" s="162" t="str">
        <f>+VLOOKUP($A18,[1]PC!$B$6:$G$35,3,0)</f>
        <v>Netaikoma</v>
      </c>
      <c r="C18" s="162" t="str">
        <f>+VLOOKUP($A18,[1]PC!$B$6:$G$35,4,0)</f>
        <v>Netaikoma</v>
      </c>
      <c r="D18" s="162" t="str">
        <f>+VLOOKUP($A18,[1]PC!$B$6:$G$35,5,0)&amp;", "&amp;+VLOOKUP($A18,[1]PC!$B$6:$G$35,6,0)</f>
        <v>Netaikoma, -</v>
      </c>
      <c r="E18" s="170">
        <v>0</v>
      </c>
      <c r="F18" s="169">
        <v>0</v>
      </c>
      <c r="G18" s="169">
        <v>0</v>
      </c>
      <c r="H18" s="169">
        <v>0</v>
      </c>
      <c r="I18" s="169">
        <v>0</v>
      </c>
      <c r="J18" s="169">
        <v>0</v>
      </c>
      <c r="K18" s="169">
        <v>0</v>
      </c>
      <c r="L18" s="169">
        <v>0</v>
      </c>
      <c r="M18" s="169">
        <v>0</v>
      </c>
      <c r="N18" s="169">
        <v>0</v>
      </c>
      <c r="O18" s="169">
        <v>0</v>
      </c>
      <c r="P18" s="169">
        <v>0</v>
      </c>
      <c r="Q18" s="169">
        <v>0</v>
      </c>
      <c r="R18" s="169">
        <v>0</v>
      </c>
      <c r="S18" s="169">
        <v>0</v>
      </c>
      <c r="T18" s="169">
        <v>0</v>
      </c>
      <c r="U18" s="169">
        <v>0</v>
      </c>
      <c r="V18" s="169">
        <v>0</v>
      </c>
      <c r="W18" s="169">
        <v>0</v>
      </c>
      <c r="X18" s="169">
        <v>0</v>
      </c>
      <c r="Y18" s="169">
        <v>0</v>
      </c>
      <c r="Z18" s="169">
        <v>0</v>
      </c>
      <c r="AA18" s="169">
        <v>0</v>
      </c>
      <c r="AB18" s="169">
        <v>0</v>
      </c>
      <c r="AC18" s="169">
        <v>0</v>
      </c>
      <c r="AD18" s="169">
        <v>0</v>
      </c>
      <c r="AE18" s="169">
        <v>0</v>
      </c>
      <c r="AF18" s="169">
        <v>0</v>
      </c>
      <c r="AG18" s="169">
        <v>0</v>
      </c>
      <c r="AH18" s="169">
        <v>0</v>
      </c>
      <c r="AI18" s="169">
        <v>0</v>
      </c>
      <c r="AJ18" s="169">
        <v>0</v>
      </c>
      <c r="AK18" s="169">
        <v>0</v>
      </c>
      <c r="AL18" s="169">
        <v>0</v>
      </c>
      <c r="AM18" s="169">
        <v>0</v>
      </c>
      <c r="AN18" s="169">
        <v>0</v>
      </c>
      <c r="AO18" s="169">
        <v>0</v>
      </c>
      <c r="AP18" s="169">
        <v>0</v>
      </c>
      <c r="AQ18" s="169">
        <v>0</v>
      </c>
      <c r="AR18" s="169">
        <v>0</v>
      </c>
      <c r="AS18" s="169">
        <v>0</v>
      </c>
    </row>
    <row r="19" spans="1:45" s="159" customFormat="1" ht="15" customHeight="1" x14ac:dyDescent="0.2">
      <c r="A19" s="155">
        <v>8</v>
      </c>
      <c r="B19" s="162" t="str">
        <f>+VLOOKUP($A19,[1]PC!$B$6:$G$35,3,0)</f>
        <v>Netaikoma</v>
      </c>
      <c r="C19" s="162" t="str">
        <f>+VLOOKUP($A19,[1]PC!$B$6:$G$35,4,0)</f>
        <v>Netaikoma</v>
      </c>
      <c r="D19" s="162" t="str">
        <f>+VLOOKUP($A19,[1]PC!$B$6:$G$35,5,0)&amp;", "&amp;+VLOOKUP($A19,[1]PC!$B$6:$G$35,6,0)</f>
        <v>Netaikoma, -</v>
      </c>
      <c r="E19" s="170">
        <v>0</v>
      </c>
      <c r="F19" s="169">
        <v>0</v>
      </c>
      <c r="G19" s="169">
        <v>0</v>
      </c>
      <c r="H19" s="169">
        <v>0</v>
      </c>
      <c r="I19" s="169">
        <v>0</v>
      </c>
      <c r="J19" s="169">
        <v>0</v>
      </c>
      <c r="K19" s="169">
        <v>0</v>
      </c>
      <c r="L19" s="169">
        <v>0</v>
      </c>
      <c r="M19" s="169">
        <v>0</v>
      </c>
      <c r="N19" s="169">
        <v>0</v>
      </c>
      <c r="O19" s="169">
        <v>0</v>
      </c>
      <c r="P19" s="169">
        <v>0</v>
      </c>
      <c r="Q19" s="169">
        <v>0</v>
      </c>
      <c r="R19" s="169">
        <v>0</v>
      </c>
      <c r="S19" s="169">
        <v>0</v>
      </c>
      <c r="T19" s="169">
        <v>0</v>
      </c>
      <c r="U19" s="169">
        <v>0</v>
      </c>
      <c r="V19" s="169">
        <v>0</v>
      </c>
      <c r="W19" s="169">
        <v>0</v>
      </c>
      <c r="X19" s="169">
        <v>0</v>
      </c>
      <c r="Y19" s="169">
        <v>0</v>
      </c>
      <c r="Z19" s="169">
        <v>0</v>
      </c>
      <c r="AA19" s="169">
        <v>0</v>
      </c>
      <c r="AB19" s="169">
        <v>0</v>
      </c>
      <c r="AC19" s="169">
        <v>0</v>
      </c>
      <c r="AD19" s="169">
        <v>0</v>
      </c>
      <c r="AE19" s="169">
        <v>0</v>
      </c>
      <c r="AF19" s="169">
        <v>0</v>
      </c>
      <c r="AG19" s="169">
        <v>0</v>
      </c>
      <c r="AH19" s="169">
        <v>0</v>
      </c>
      <c r="AI19" s="169">
        <v>0</v>
      </c>
      <c r="AJ19" s="169">
        <v>0</v>
      </c>
      <c r="AK19" s="169">
        <v>0</v>
      </c>
      <c r="AL19" s="169">
        <v>0</v>
      </c>
      <c r="AM19" s="169">
        <v>0</v>
      </c>
      <c r="AN19" s="169">
        <v>0</v>
      </c>
      <c r="AO19" s="169">
        <v>0</v>
      </c>
      <c r="AP19" s="169">
        <v>0</v>
      </c>
      <c r="AQ19" s="169">
        <v>0</v>
      </c>
      <c r="AR19" s="169">
        <v>0</v>
      </c>
      <c r="AS19" s="169">
        <v>0</v>
      </c>
    </row>
    <row r="20" spans="1:45" s="159" customFormat="1" ht="15" customHeight="1" x14ac:dyDescent="0.2">
      <c r="A20" s="155">
        <v>9</v>
      </c>
      <c r="B20" s="162" t="str">
        <f>+VLOOKUP($A20,[1]PC!$B$6:$G$35,3,0)</f>
        <v>Netaikoma</v>
      </c>
      <c r="C20" s="162" t="str">
        <f>+VLOOKUP($A20,[1]PC!$B$6:$G$35,4,0)</f>
        <v>Netaikoma</v>
      </c>
      <c r="D20" s="162" t="str">
        <f>+VLOOKUP($A20,[1]PC!$B$6:$G$35,5,0)&amp;", "&amp;+VLOOKUP($A20,[1]PC!$B$6:$G$35,6,0)</f>
        <v>Netaikoma, -</v>
      </c>
      <c r="E20" s="170">
        <v>0</v>
      </c>
      <c r="F20" s="169">
        <v>0</v>
      </c>
      <c r="G20" s="169">
        <v>0</v>
      </c>
      <c r="H20" s="169">
        <v>0</v>
      </c>
      <c r="I20" s="169">
        <v>0</v>
      </c>
      <c r="J20" s="169">
        <v>0</v>
      </c>
      <c r="K20" s="169">
        <v>0</v>
      </c>
      <c r="L20" s="169">
        <v>0</v>
      </c>
      <c r="M20" s="169">
        <v>0</v>
      </c>
      <c r="N20" s="169">
        <v>0</v>
      </c>
      <c r="O20" s="169">
        <v>0</v>
      </c>
      <c r="P20" s="169">
        <v>0</v>
      </c>
      <c r="Q20" s="169">
        <v>0</v>
      </c>
      <c r="R20" s="169">
        <v>0</v>
      </c>
      <c r="S20" s="169">
        <v>0</v>
      </c>
      <c r="T20" s="169">
        <v>0</v>
      </c>
      <c r="U20" s="169">
        <v>0</v>
      </c>
      <c r="V20" s="169">
        <v>0</v>
      </c>
      <c r="W20" s="169">
        <v>0</v>
      </c>
      <c r="X20" s="169">
        <v>0</v>
      </c>
      <c r="Y20" s="169">
        <v>0</v>
      </c>
      <c r="Z20" s="169">
        <v>0</v>
      </c>
      <c r="AA20" s="169">
        <v>0</v>
      </c>
      <c r="AB20" s="169">
        <v>0</v>
      </c>
      <c r="AC20" s="169">
        <v>0</v>
      </c>
      <c r="AD20" s="169">
        <v>0</v>
      </c>
      <c r="AE20" s="169">
        <v>0</v>
      </c>
      <c r="AF20" s="169">
        <v>0</v>
      </c>
      <c r="AG20" s="169">
        <v>0</v>
      </c>
      <c r="AH20" s="169">
        <v>0</v>
      </c>
      <c r="AI20" s="169">
        <v>0</v>
      </c>
      <c r="AJ20" s="169">
        <v>0</v>
      </c>
      <c r="AK20" s="169">
        <v>0</v>
      </c>
      <c r="AL20" s="169">
        <v>0</v>
      </c>
      <c r="AM20" s="169">
        <v>0</v>
      </c>
      <c r="AN20" s="169">
        <v>0</v>
      </c>
      <c r="AO20" s="169">
        <v>0</v>
      </c>
      <c r="AP20" s="169">
        <v>0</v>
      </c>
      <c r="AQ20" s="169">
        <v>0</v>
      </c>
      <c r="AR20" s="169">
        <v>0</v>
      </c>
      <c r="AS20" s="169">
        <v>0</v>
      </c>
    </row>
    <row r="21" spans="1:45" s="159" customFormat="1" ht="15" customHeight="1" x14ac:dyDescent="0.2">
      <c r="A21" s="155">
        <v>10</v>
      </c>
      <c r="B21" s="162" t="str">
        <f>+VLOOKUP($A21,[1]PC!$B$6:$G$35,3,0)</f>
        <v>Netaikoma</v>
      </c>
      <c r="C21" s="162" t="str">
        <f>+VLOOKUP($A21,[1]PC!$B$6:$G$35,4,0)</f>
        <v>Netaikoma</v>
      </c>
      <c r="D21" s="162" t="str">
        <f>+VLOOKUP($A21,[1]PC!$B$6:$G$35,5,0)&amp;", "&amp;+VLOOKUP($A21,[1]PC!$B$6:$G$35,6,0)</f>
        <v>Netaikoma, -</v>
      </c>
      <c r="E21" s="170">
        <v>0</v>
      </c>
      <c r="F21" s="169">
        <v>0</v>
      </c>
      <c r="G21" s="169">
        <v>0</v>
      </c>
      <c r="H21" s="169">
        <v>0</v>
      </c>
      <c r="I21" s="169">
        <v>0</v>
      </c>
      <c r="J21" s="169">
        <v>0</v>
      </c>
      <c r="K21" s="169">
        <v>0</v>
      </c>
      <c r="L21" s="169">
        <v>0</v>
      </c>
      <c r="M21" s="169">
        <v>0</v>
      </c>
      <c r="N21" s="169">
        <v>0</v>
      </c>
      <c r="O21" s="169">
        <v>0</v>
      </c>
      <c r="P21" s="169">
        <v>0</v>
      </c>
      <c r="Q21" s="169">
        <v>0</v>
      </c>
      <c r="R21" s="169">
        <v>0</v>
      </c>
      <c r="S21" s="169">
        <v>0</v>
      </c>
      <c r="T21" s="169">
        <v>0</v>
      </c>
      <c r="U21" s="169">
        <v>0</v>
      </c>
      <c r="V21" s="169">
        <v>0</v>
      </c>
      <c r="W21" s="169">
        <v>0</v>
      </c>
      <c r="X21" s="169">
        <v>0</v>
      </c>
      <c r="Y21" s="169">
        <v>0</v>
      </c>
      <c r="Z21" s="169">
        <v>0</v>
      </c>
      <c r="AA21" s="169">
        <v>0</v>
      </c>
      <c r="AB21" s="169">
        <v>0</v>
      </c>
      <c r="AC21" s="169">
        <v>0</v>
      </c>
      <c r="AD21" s="169">
        <v>0</v>
      </c>
      <c r="AE21" s="169">
        <v>0</v>
      </c>
      <c r="AF21" s="169">
        <v>0</v>
      </c>
      <c r="AG21" s="169">
        <v>0</v>
      </c>
      <c r="AH21" s="169">
        <v>0</v>
      </c>
      <c r="AI21" s="169">
        <v>0</v>
      </c>
      <c r="AJ21" s="169">
        <v>0</v>
      </c>
      <c r="AK21" s="169">
        <v>0</v>
      </c>
      <c r="AL21" s="169">
        <v>0</v>
      </c>
      <c r="AM21" s="169">
        <v>0</v>
      </c>
      <c r="AN21" s="169">
        <v>0</v>
      </c>
      <c r="AO21" s="169">
        <v>0</v>
      </c>
      <c r="AP21" s="169">
        <v>0</v>
      </c>
      <c r="AQ21" s="169">
        <v>0</v>
      </c>
      <c r="AR21" s="169">
        <v>0</v>
      </c>
      <c r="AS21" s="169">
        <v>0</v>
      </c>
    </row>
    <row r="22" spans="1:45" s="159" customFormat="1" ht="15" customHeight="1" x14ac:dyDescent="0.2">
      <c r="A22" s="155">
        <v>11</v>
      </c>
      <c r="B22" s="162" t="str">
        <f>+VLOOKUP($A22,[1]PC!$B$6:$G$35,3,0)</f>
        <v>Netaikoma</v>
      </c>
      <c r="C22" s="162" t="str">
        <f>+VLOOKUP($A22,[1]PC!$B$6:$G$35,4,0)</f>
        <v>Netaikoma</v>
      </c>
      <c r="D22" s="162" t="str">
        <f>+VLOOKUP($A22,[1]PC!$B$6:$G$35,5,0)&amp;", "&amp;+VLOOKUP($A22,[1]PC!$B$6:$G$35,6,0)</f>
        <v>Netaikoma, -</v>
      </c>
      <c r="E22" s="170">
        <v>0</v>
      </c>
      <c r="F22" s="169">
        <v>0</v>
      </c>
      <c r="G22" s="169">
        <v>0</v>
      </c>
      <c r="H22" s="169">
        <v>0</v>
      </c>
      <c r="I22" s="169">
        <v>0</v>
      </c>
      <c r="J22" s="169">
        <v>0</v>
      </c>
      <c r="K22" s="169">
        <v>0</v>
      </c>
      <c r="L22" s="169">
        <v>0</v>
      </c>
      <c r="M22" s="169">
        <v>0</v>
      </c>
      <c r="N22" s="169">
        <v>0</v>
      </c>
      <c r="O22" s="169">
        <v>0</v>
      </c>
      <c r="P22" s="169">
        <v>0</v>
      </c>
      <c r="Q22" s="169">
        <v>0</v>
      </c>
      <c r="R22" s="169">
        <v>0</v>
      </c>
      <c r="S22" s="169">
        <v>0</v>
      </c>
      <c r="T22" s="169">
        <v>0</v>
      </c>
      <c r="U22" s="169">
        <v>0</v>
      </c>
      <c r="V22" s="169">
        <v>0</v>
      </c>
      <c r="W22" s="169">
        <v>0</v>
      </c>
      <c r="X22" s="169">
        <v>0</v>
      </c>
      <c r="Y22" s="169">
        <v>0</v>
      </c>
      <c r="Z22" s="169">
        <v>0</v>
      </c>
      <c r="AA22" s="169">
        <v>0</v>
      </c>
      <c r="AB22" s="169">
        <v>0</v>
      </c>
      <c r="AC22" s="169">
        <v>0</v>
      </c>
      <c r="AD22" s="169">
        <v>0</v>
      </c>
      <c r="AE22" s="169">
        <v>0</v>
      </c>
      <c r="AF22" s="169">
        <v>0</v>
      </c>
      <c r="AG22" s="169">
        <v>0</v>
      </c>
      <c r="AH22" s="169">
        <v>0</v>
      </c>
      <c r="AI22" s="169">
        <v>0</v>
      </c>
      <c r="AJ22" s="169">
        <v>0</v>
      </c>
      <c r="AK22" s="169">
        <v>0</v>
      </c>
      <c r="AL22" s="169">
        <v>0</v>
      </c>
      <c r="AM22" s="169">
        <v>0</v>
      </c>
      <c r="AN22" s="169">
        <v>0</v>
      </c>
      <c r="AO22" s="169">
        <v>0</v>
      </c>
      <c r="AP22" s="169">
        <v>0</v>
      </c>
      <c r="AQ22" s="169">
        <v>0</v>
      </c>
      <c r="AR22" s="169">
        <v>0</v>
      </c>
      <c r="AS22" s="169">
        <v>0</v>
      </c>
    </row>
    <row r="23" spans="1:45" s="159" customFormat="1" ht="15" customHeight="1" x14ac:dyDescent="0.2">
      <c r="A23" s="155">
        <v>12</v>
      </c>
      <c r="B23" s="162" t="str">
        <f>+VLOOKUP($A23,[1]PC!$B$6:$G$35,3,0)</f>
        <v>Netaikoma</v>
      </c>
      <c r="C23" s="162" t="str">
        <f>+VLOOKUP($A23,[1]PC!$B$6:$G$35,4,0)</f>
        <v>Netaikoma</v>
      </c>
      <c r="D23" s="162" t="str">
        <f>+VLOOKUP($A23,[1]PC!$B$6:$G$35,5,0)&amp;", "&amp;+VLOOKUP($A23,[1]PC!$B$6:$G$35,6,0)</f>
        <v>Netaikoma, -</v>
      </c>
      <c r="E23" s="170">
        <v>0</v>
      </c>
      <c r="F23" s="169">
        <v>0</v>
      </c>
      <c r="G23" s="169">
        <v>0</v>
      </c>
      <c r="H23" s="169">
        <v>0</v>
      </c>
      <c r="I23" s="169">
        <v>0</v>
      </c>
      <c r="J23" s="169">
        <v>0</v>
      </c>
      <c r="K23" s="169">
        <v>0</v>
      </c>
      <c r="L23" s="169">
        <v>0</v>
      </c>
      <c r="M23" s="169">
        <v>0</v>
      </c>
      <c r="N23" s="169">
        <v>0</v>
      </c>
      <c r="O23" s="169">
        <v>0</v>
      </c>
      <c r="P23" s="169">
        <v>0</v>
      </c>
      <c r="Q23" s="169">
        <v>0</v>
      </c>
      <c r="R23" s="169">
        <v>0</v>
      </c>
      <c r="S23" s="169">
        <v>0</v>
      </c>
      <c r="T23" s="169">
        <v>0</v>
      </c>
      <c r="U23" s="169">
        <v>0</v>
      </c>
      <c r="V23" s="169">
        <v>0</v>
      </c>
      <c r="W23" s="169">
        <v>0</v>
      </c>
      <c r="X23" s="169">
        <v>0</v>
      </c>
      <c r="Y23" s="169">
        <v>0</v>
      </c>
      <c r="Z23" s="169">
        <v>0</v>
      </c>
      <c r="AA23" s="169">
        <v>0</v>
      </c>
      <c r="AB23" s="169">
        <v>0</v>
      </c>
      <c r="AC23" s="169">
        <v>0</v>
      </c>
      <c r="AD23" s="169">
        <v>0</v>
      </c>
      <c r="AE23" s="169">
        <v>0</v>
      </c>
      <c r="AF23" s="169">
        <v>0</v>
      </c>
      <c r="AG23" s="169">
        <v>0</v>
      </c>
      <c r="AH23" s="169">
        <v>0</v>
      </c>
      <c r="AI23" s="169">
        <v>0</v>
      </c>
      <c r="AJ23" s="169">
        <v>0</v>
      </c>
      <c r="AK23" s="169">
        <v>0</v>
      </c>
      <c r="AL23" s="169">
        <v>0</v>
      </c>
      <c r="AM23" s="169">
        <v>0</v>
      </c>
      <c r="AN23" s="169">
        <v>0</v>
      </c>
      <c r="AO23" s="169">
        <v>0</v>
      </c>
      <c r="AP23" s="169">
        <v>0</v>
      </c>
      <c r="AQ23" s="169">
        <v>0</v>
      </c>
      <c r="AR23" s="169">
        <v>0</v>
      </c>
      <c r="AS23" s="169">
        <v>0</v>
      </c>
    </row>
    <row r="24" spans="1:45" s="159" customFormat="1" ht="15" customHeight="1" x14ac:dyDescent="0.2">
      <c r="A24" s="155">
        <v>13</v>
      </c>
      <c r="B24" s="162" t="str">
        <f>+VLOOKUP($A24,[1]PC!$B$6:$G$35,3,0)</f>
        <v>Netaikoma</v>
      </c>
      <c r="C24" s="162" t="str">
        <f>+VLOOKUP($A24,[1]PC!$B$6:$G$35,4,0)</f>
        <v>Netaikoma</v>
      </c>
      <c r="D24" s="162" t="str">
        <f>+VLOOKUP($A24,[1]PC!$B$6:$G$35,5,0)&amp;", "&amp;+VLOOKUP($A24,[1]PC!$B$6:$G$35,6,0)</f>
        <v>Netaikoma, -</v>
      </c>
      <c r="E24" s="170">
        <v>0</v>
      </c>
      <c r="F24" s="169">
        <v>0</v>
      </c>
      <c r="G24" s="169">
        <v>0</v>
      </c>
      <c r="H24" s="169">
        <v>0</v>
      </c>
      <c r="I24" s="169">
        <v>0</v>
      </c>
      <c r="J24" s="169">
        <v>0</v>
      </c>
      <c r="K24" s="169">
        <v>0</v>
      </c>
      <c r="L24" s="169">
        <v>0</v>
      </c>
      <c r="M24" s="169">
        <v>0</v>
      </c>
      <c r="N24" s="169">
        <v>0</v>
      </c>
      <c r="O24" s="169">
        <v>0</v>
      </c>
      <c r="P24" s="169">
        <v>0</v>
      </c>
      <c r="Q24" s="169">
        <v>0</v>
      </c>
      <c r="R24" s="169">
        <v>0</v>
      </c>
      <c r="S24" s="169">
        <v>0</v>
      </c>
      <c r="T24" s="169">
        <v>0</v>
      </c>
      <c r="U24" s="169">
        <v>0</v>
      </c>
      <c r="V24" s="169">
        <v>0</v>
      </c>
      <c r="W24" s="169">
        <v>0</v>
      </c>
      <c r="X24" s="169">
        <v>0</v>
      </c>
      <c r="Y24" s="169">
        <v>0</v>
      </c>
      <c r="Z24" s="169">
        <v>0</v>
      </c>
      <c r="AA24" s="169">
        <v>0</v>
      </c>
      <c r="AB24" s="169">
        <v>0</v>
      </c>
      <c r="AC24" s="169">
        <v>0</v>
      </c>
      <c r="AD24" s="169">
        <v>0</v>
      </c>
      <c r="AE24" s="169">
        <v>0</v>
      </c>
      <c r="AF24" s="169">
        <v>0</v>
      </c>
      <c r="AG24" s="169">
        <v>0</v>
      </c>
      <c r="AH24" s="169">
        <v>0</v>
      </c>
      <c r="AI24" s="169">
        <v>0</v>
      </c>
      <c r="AJ24" s="169">
        <v>0</v>
      </c>
      <c r="AK24" s="169">
        <v>0</v>
      </c>
      <c r="AL24" s="169">
        <v>0</v>
      </c>
      <c r="AM24" s="169">
        <v>0</v>
      </c>
      <c r="AN24" s="169">
        <v>0</v>
      </c>
      <c r="AO24" s="169">
        <v>0</v>
      </c>
      <c r="AP24" s="169">
        <v>0</v>
      </c>
      <c r="AQ24" s="169">
        <v>0</v>
      </c>
      <c r="AR24" s="169">
        <v>0</v>
      </c>
      <c r="AS24" s="169">
        <v>0</v>
      </c>
    </row>
    <row r="25" spans="1:45" s="159" customFormat="1" ht="15" customHeight="1" x14ac:dyDescent="0.2">
      <c r="A25" s="155">
        <v>14</v>
      </c>
      <c r="B25" s="162" t="str">
        <f>+VLOOKUP($A25,[1]PC!$B$6:$G$35,3,0)</f>
        <v>Netaikoma</v>
      </c>
      <c r="C25" s="162" t="str">
        <f>+VLOOKUP($A25,[1]PC!$B$6:$G$35,4,0)</f>
        <v>Netaikoma</v>
      </c>
      <c r="D25" s="162" t="str">
        <f>+VLOOKUP($A25,[1]PC!$B$6:$G$35,5,0)&amp;", "&amp;+VLOOKUP($A25,[1]PC!$B$6:$G$35,6,0)</f>
        <v>Netaikoma, -</v>
      </c>
      <c r="E25" s="170">
        <v>0</v>
      </c>
      <c r="F25" s="169">
        <v>0</v>
      </c>
      <c r="G25" s="169">
        <v>0</v>
      </c>
      <c r="H25" s="169">
        <v>0</v>
      </c>
      <c r="I25" s="169">
        <v>0</v>
      </c>
      <c r="J25" s="169">
        <v>0</v>
      </c>
      <c r="K25" s="169">
        <v>0</v>
      </c>
      <c r="L25" s="169">
        <v>0</v>
      </c>
      <c r="M25" s="169">
        <v>0</v>
      </c>
      <c r="N25" s="169">
        <v>0</v>
      </c>
      <c r="O25" s="169">
        <v>0</v>
      </c>
      <c r="P25" s="169">
        <v>0</v>
      </c>
      <c r="Q25" s="169">
        <v>0</v>
      </c>
      <c r="R25" s="169">
        <v>0</v>
      </c>
      <c r="S25" s="169">
        <v>0</v>
      </c>
      <c r="T25" s="169">
        <v>0</v>
      </c>
      <c r="U25" s="169">
        <v>0</v>
      </c>
      <c r="V25" s="169">
        <v>0</v>
      </c>
      <c r="W25" s="169">
        <v>0</v>
      </c>
      <c r="X25" s="169">
        <v>0</v>
      </c>
      <c r="Y25" s="169">
        <v>0</v>
      </c>
      <c r="Z25" s="169">
        <v>0</v>
      </c>
      <c r="AA25" s="169">
        <v>0</v>
      </c>
      <c r="AB25" s="169">
        <v>0</v>
      </c>
      <c r="AC25" s="169">
        <v>0</v>
      </c>
      <c r="AD25" s="169">
        <v>0</v>
      </c>
      <c r="AE25" s="169">
        <v>0</v>
      </c>
      <c r="AF25" s="169">
        <v>0</v>
      </c>
      <c r="AG25" s="169">
        <v>0</v>
      </c>
      <c r="AH25" s="169">
        <v>0</v>
      </c>
      <c r="AI25" s="169">
        <v>0</v>
      </c>
      <c r="AJ25" s="169">
        <v>0</v>
      </c>
      <c r="AK25" s="169">
        <v>0</v>
      </c>
      <c r="AL25" s="169">
        <v>0</v>
      </c>
      <c r="AM25" s="169">
        <v>0</v>
      </c>
      <c r="AN25" s="169">
        <v>0</v>
      </c>
      <c r="AO25" s="169">
        <v>0</v>
      </c>
      <c r="AP25" s="169">
        <v>0</v>
      </c>
      <c r="AQ25" s="169">
        <v>0</v>
      </c>
      <c r="AR25" s="169">
        <v>0</v>
      </c>
      <c r="AS25" s="169">
        <v>0</v>
      </c>
    </row>
    <row r="26" spans="1:45" s="159" customFormat="1" ht="15" customHeight="1" x14ac:dyDescent="0.2">
      <c r="A26" s="155">
        <v>15</v>
      </c>
      <c r="B26" s="162" t="str">
        <f>+VLOOKUP($A26,[1]PC!$B$6:$G$35,3,0)</f>
        <v>Netaikoma</v>
      </c>
      <c r="C26" s="162" t="str">
        <f>+VLOOKUP($A26,[1]PC!$B$6:$G$35,4,0)</f>
        <v>Netaikoma</v>
      </c>
      <c r="D26" s="162" t="str">
        <f>+VLOOKUP($A26,[1]PC!$B$6:$G$35,5,0)&amp;", "&amp;+VLOOKUP($A26,[1]PC!$B$6:$G$35,6,0)</f>
        <v>Netaikoma, -</v>
      </c>
      <c r="E26" s="170">
        <v>0</v>
      </c>
      <c r="F26" s="169">
        <v>0</v>
      </c>
      <c r="G26" s="169">
        <v>0</v>
      </c>
      <c r="H26" s="169">
        <v>0</v>
      </c>
      <c r="I26" s="169">
        <v>0</v>
      </c>
      <c r="J26" s="169">
        <v>0</v>
      </c>
      <c r="K26" s="169">
        <v>0</v>
      </c>
      <c r="L26" s="169">
        <v>0</v>
      </c>
      <c r="M26" s="169">
        <v>0</v>
      </c>
      <c r="N26" s="169">
        <v>0</v>
      </c>
      <c r="O26" s="169">
        <v>0</v>
      </c>
      <c r="P26" s="169">
        <v>0</v>
      </c>
      <c r="Q26" s="169">
        <v>0</v>
      </c>
      <c r="R26" s="169">
        <v>0</v>
      </c>
      <c r="S26" s="169">
        <v>0</v>
      </c>
      <c r="T26" s="169">
        <v>0</v>
      </c>
      <c r="U26" s="169">
        <v>0</v>
      </c>
      <c r="V26" s="169">
        <v>0</v>
      </c>
      <c r="W26" s="169">
        <v>0</v>
      </c>
      <c r="X26" s="169">
        <v>0</v>
      </c>
      <c r="Y26" s="169">
        <v>0</v>
      </c>
      <c r="Z26" s="169">
        <v>0</v>
      </c>
      <c r="AA26" s="169">
        <v>0</v>
      </c>
      <c r="AB26" s="169">
        <v>0</v>
      </c>
      <c r="AC26" s="169">
        <v>0</v>
      </c>
      <c r="AD26" s="169">
        <v>0</v>
      </c>
      <c r="AE26" s="169">
        <v>0</v>
      </c>
      <c r="AF26" s="169">
        <v>0</v>
      </c>
      <c r="AG26" s="169">
        <v>0</v>
      </c>
      <c r="AH26" s="169">
        <v>0</v>
      </c>
      <c r="AI26" s="169">
        <v>0</v>
      </c>
      <c r="AJ26" s="169">
        <v>0</v>
      </c>
      <c r="AK26" s="169">
        <v>0</v>
      </c>
      <c r="AL26" s="169">
        <v>0</v>
      </c>
      <c r="AM26" s="169">
        <v>0</v>
      </c>
      <c r="AN26" s="169">
        <v>0</v>
      </c>
      <c r="AO26" s="169">
        <v>0</v>
      </c>
      <c r="AP26" s="169">
        <v>0</v>
      </c>
      <c r="AQ26" s="169">
        <v>0</v>
      </c>
      <c r="AR26" s="169">
        <v>0</v>
      </c>
      <c r="AS26" s="169">
        <v>0</v>
      </c>
    </row>
    <row r="27" spans="1:45" s="159" customFormat="1" ht="15" customHeight="1" x14ac:dyDescent="0.2">
      <c r="A27" s="155">
        <v>16</v>
      </c>
      <c r="B27" s="162" t="str">
        <f>+VLOOKUP($A27,[1]PC!$B$6:$G$35,3,0)</f>
        <v>Netaikoma</v>
      </c>
      <c r="C27" s="162" t="str">
        <f>+VLOOKUP($A27,[1]PC!$B$6:$G$35,4,0)</f>
        <v>Netaikoma</v>
      </c>
      <c r="D27" s="162" t="str">
        <f>+VLOOKUP($A27,[1]PC!$B$6:$G$35,5,0)&amp;", "&amp;+VLOOKUP($A27,[1]PC!$B$6:$G$35,6,0)</f>
        <v>Netaikoma, -</v>
      </c>
      <c r="E27" s="170">
        <v>0</v>
      </c>
      <c r="F27" s="169">
        <v>0</v>
      </c>
      <c r="G27" s="169">
        <v>0</v>
      </c>
      <c r="H27" s="169">
        <v>0</v>
      </c>
      <c r="I27" s="169">
        <v>0</v>
      </c>
      <c r="J27" s="169">
        <v>0</v>
      </c>
      <c r="K27" s="169">
        <v>0</v>
      </c>
      <c r="L27" s="169">
        <v>0</v>
      </c>
      <c r="M27" s="169">
        <v>0</v>
      </c>
      <c r="N27" s="169">
        <v>0</v>
      </c>
      <c r="O27" s="169">
        <v>0</v>
      </c>
      <c r="P27" s="169">
        <v>0</v>
      </c>
      <c r="Q27" s="169">
        <v>0</v>
      </c>
      <c r="R27" s="169">
        <v>0</v>
      </c>
      <c r="S27" s="169">
        <v>0</v>
      </c>
      <c r="T27" s="169">
        <v>0</v>
      </c>
      <c r="U27" s="169">
        <v>0</v>
      </c>
      <c r="V27" s="169">
        <v>0</v>
      </c>
      <c r="W27" s="169">
        <v>0</v>
      </c>
      <c r="X27" s="169">
        <v>0</v>
      </c>
      <c r="Y27" s="169">
        <v>0</v>
      </c>
      <c r="Z27" s="169">
        <v>0</v>
      </c>
      <c r="AA27" s="169">
        <v>0</v>
      </c>
      <c r="AB27" s="169">
        <v>0</v>
      </c>
      <c r="AC27" s="169">
        <v>0</v>
      </c>
      <c r="AD27" s="169">
        <v>0</v>
      </c>
      <c r="AE27" s="169">
        <v>0</v>
      </c>
      <c r="AF27" s="169">
        <v>0</v>
      </c>
      <c r="AG27" s="169">
        <v>0</v>
      </c>
      <c r="AH27" s="169">
        <v>0</v>
      </c>
      <c r="AI27" s="169">
        <v>0</v>
      </c>
      <c r="AJ27" s="169">
        <v>0</v>
      </c>
      <c r="AK27" s="169">
        <v>0</v>
      </c>
      <c r="AL27" s="169">
        <v>0</v>
      </c>
      <c r="AM27" s="169">
        <v>0</v>
      </c>
      <c r="AN27" s="169">
        <v>0</v>
      </c>
      <c r="AO27" s="169">
        <v>0</v>
      </c>
      <c r="AP27" s="169">
        <v>0</v>
      </c>
      <c r="AQ27" s="169">
        <v>0</v>
      </c>
      <c r="AR27" s="169">
        <v>0</v>
      </c>
      <c r="AS27" s="169">
        <v>0</v>
      </c>
    </row>
    <row r="28" spans="1:45" s="159" customFormat="1" ht="15" customHeight="1" x14ac:dyDescent="0.2">
      <c r="A28" s="155">
        <v>17</v>
      </c>
      <c r="B28" s="162" t="str">
        <f>+VLOOKUP($A28,[1]PC!$B$6:$G$35,3,0)</f>
        <v>Netaikoma</v>
      </c>
      <c r="C28" s="162" t="str">
        <f>+VLOOKUP($A28,[1]PC!$B$6:$G$35,4,0)</f>
        <v>Netaikoma</v>
      </c>
      <c r="D28" s="162" t="str">
        <f>+VLOOKUP($A28,[1]PC!$B$6:$G$35,5,0)&amp;", "&amp;+VLOOKUP($A28,[1]PC!$B$6:$G$35,6,0)</f>
        <v>Netaikoma, -</v>
      </c>
      <c r="E28" s="170">
        <v>0</v>
      </c>
      <c r="F28" s="169">
        <v>0</v>
      </c>
      <c r="G28" s="169">
        <v>0</v>
      </c>
      <c r="H28" s="169">
        <v>0</v>
      </c>
      <c r="I28" s="169">
        <v>0</v>
      </c>
      <c r="J28" s="169">
        <v>0</v>
      </c>
      <c r="K28" s="169">
        <v>0</v>
      </c>
      <c r="L28" s="169">
        <v>0</v>
      </c>
      <c r="M28" s="169">
        <v>0</v>
      </c>
      <c r="N28" s="169">
        <v>0</v>
      </c>
      <c r="O28" s="169">
        <v>0</v>
      </c>
      <c r="P28" s="169">
        <v>0</v>
      </c>
      <c r="Q28" s="169">
        <v>0</v>
      </c>
      <c r="R28" s="169">
        <v>0</v>
      </c>
      <c r="S28" s="169">
        <v>0</v>
      </c>
      <c r="T28" s="169">
        <v>0</v>
      </c>
      <c r="U28" s="169">
        <v>0</v>
      </c>
      <c r="V28" s="169">
        <v>0</v>
      </c>
      <c r="W28" s="169">
        <v>0</v>
      </c>
      <c r="X28" s="169">
        <v>0</v>
      </c>
      <c r="Y28" s="169">
        <v>0</v>
      </c>
      <c r="Z28" s="169">
        <v>0</v>
      </c>
      <c r="AA28" s="169">
        <v>0</v>
      </c>
      <c r="AB28" s="169">
        <v>0</v>
      </c>
      <c r="AC28" s="169">
        <v>0</v>
      </c>
      <c r="AD28" s="169">
        <v>0</v>
      </c>
      <c r="AE28" s="169">
        <v>0</v>
      </c>
      <c r="AF28" s="169">
        <v>0</v>
      </c>
      <c r="AG28" s="169">
        <v>0</v>
      </c>
      <c r="AH28" s="169">
        <v>0</v>
      </c>
      <c r="AI28" s="169">
        <v>0</v>
      </c>
      <c r="AJ28" s="169">
        <v>0</v>
      </c>
      <c r="AK28" s="169">
        <v>0</v>
      </c>
      <c r="AL28" s="169">
        <v>0</v>
      </c>
      <c r="AM28" s="169">
        <v>0</v>
      </c>
      <c r="AN28" s="169">
        <v>0</v>
      </c>
      <c r="AO28" s="169">
        <v>0</v>
      </c>
      <c r="AP28" s="169">
        <v>0</v>
      </c>
      <c r="AQ28" s="169">
        <v>0</v>
      </c>
      <c r="AR28" s="169">
        <v>0</v>
      </c>
      <c r="AS28" s="169">
        <v>0</v>
      </c>
    </row>
    <row r="29" spans="1:45" s="159" customFormat="1" ht="15" customHeight="1" x14ac:dyDescent="0.2">
      <c r="A29" s="155">
        <v>18</v>
      </c>
      <c r="B29" s="162" t="str">
        <f>+VLOOKUP($A29,[1]PC!$B$6:$G$35,3,0)</f>
        <v>Netaikoma</v>
      </c>
      <c r="C29" s="162" t="str">
        <f>+VLOOKUP($A29,[1]PC!$B$6:$G$35,4,0)</f>
        <v>Netaikoma</v>
      </c>
      <c r="D29" s="162" t="str">
        <f>+VLOOKUP($A29,[1]PC!$B$6:$G$35,5,0)&amp;", "&amp;+VLOOKUP($A29,[1]PC!$B$6:$G$35,6,0)</f>
        <v>Netaikoma, -</v>
      </c>
      <c r="E29" s="170">
        <v>0</v>
      </c>
      <c r="F29" s="169">
        <v>0</v>
      </c>
      <c r="G29" s="169">
        <v>0</v>
      </c>
      <c r="H29" s="169">
        <v>0</v>
      </c>
      <c r="I29" s="169">
        <v>0</v>
      </c>
      <c r="J29" s="169">
        <v>0</v>
      </c>
      <c r="K29" s="169">
        <v>0</v>
      </c>
      <c r="L29" s="169">
        <v>0</v>
      </c>
      <c r="M29" s="169">
        <v>0</v>
      </c>
      <c r="N29" s="169">
        <v>0</v>
      </c>
      <c r="O29" s="169">
        <v>0</v>
      </c>
      <c r="P29" s="169">
        <v>0</v>
      </c>
      <c r="Q29" s="169">
        <v>0</v>
      </c>
      <c r="R29" s="169">
        <v>0</v>
      </c>
      <c r="S29" s="169">
        <v>0</v>
      </c>
      <c r="T29" s="169">
        <v>0</v>
      </c>
      <c r="U29" s="169">
        <v>0</v>
      </c>
      <c r="V29" s="169">
        <v>0</v>
      </c>
      <c r="W29" s="169">
        <v>0</v>
      </c>
      <c r="X29" s="169">
        <v>0</v>
      </c>
      <c r="Y29" s="169">
        <v>0</v>
      </c>
      <c r="Z29" s="169">
        <v>0</v>
      </c>
      <c r="AA29" s="169">
        <v>0</v>
      </c>
      <c r="AB29" s="169">
        <v>0</v>
      </c>
      <c r="AC29" s="169">
        <v>0</v>
      </c>
      <c r="AD29" s="169">
        <v>0</v>
      </c>
      <c r="AE29" s="169">
        <v>0</v>
      </c>
      <c r="AF29" s="169">
        <v>0</v>
      </c>
      <c r="AG29" s="169">
        <v>0</v>
      </c>
      <c r="AH29" s="169">
        <v>0</v>
      </c>
      <c r="AI29" s="169">
        <v>0</v>
      </c>
      <c r="AJ29" s="169">
        <v>0</v>
      </c>
      <c r="AK29" s="169">
        <v>0</v>
      </c>
      <c r="AL29" s="169">
        <v>0</v>
      </c>
      <c r="AM29" s="169">
        <v>0</v>
      </c>
      <c r="AN29" s="169">
        <v>0</v>
      </c>
      <c r="AO29" s="169">
        <v>0</v>
      </c>
      <c r="AP29" s="169">
        <v>0</v>
      </c>
      <c r="AQ29" s="169">
        <v>0</v>
      </c>
      <c r="AR29" s="169">
        <v>0</v>
      </c>
      <c r="AS29" s="169">
        <v>0</v>
      </c>
    </row>
    <row r="30" spans="1:45" s="159" customFormat="1" ht="15" customHeight="1" x14ac:dyDescent="0.2">
      <c r="A30" s="155">
        <v>19</v>
      </c>
      <c r="B30" s="162" t="str">
        <f>+VLOOKUP($A30,[1]PC!$B$6:$G$35,3,0)</f>
        <v>Netaikoma</v>
      </c>
      <c r="C30" s="162" t="str">
        <f>+VLOOKUP($A30,[1]PC!$B$6:$G$35,4,0)</f>
        <v>Netaikoma</v>
      </c>
      <c r="D30" s="162" t="str">
        <f>+VLOOKUP($A30,[1]PC!$B$6:$G$35,5,0)&amp;", "&amp;+VLOOKUP($A30,[1]PC!$B$6:$G$35,6,0)</f>
        <v>Netaikoma, -</v>
      </c>
      <c r="E30" s="170">
        <v>0</v>
      </c>
      <c r="F30" s="169">
        <v>0</v>
      </c>
      <c r="G30" s="169">
        <v>0</v>
      </c>
      <c r="H30" s="169">
        <v>0</v>
      </c>
      <c r="I30" s="169">
        <v>0</v>
      </c>
      <c r="J30" s="169">
        <v>0</v>
      </c>
      <c r="K30" s="169">
        <v>0</v>
      </c>
      <c r="L30" s="169">
        <v>0</v>
      </c>
      <c r="M30" s="169">
        <v>0</v>
      </c>
      <c r="N30" s="169">
        <v>0</v>
      </c>
      <c r="O30" s="169">
        <v>0</v>
      </c>
      <c r="P30" s="169">
        <v>0</v>
      </c>
      <c r="Q30" s="169">
        <v>0</v>
      </c>
      <c r="R30" s="169">
        <v>0</v>
      </c>
      <c r="S30" s="169">
        <v>0</v>
      </c>
      <c r="T30" s="169">
        <v>0</v>
      </c>
      <c r="U30" s="169">
        <v>0</v>
      </c>
      <c r="V30" s="169">
        <v>0</v>
      </c>
      <c r="W30" s="169">
        <v>0</v>
      </c>
      <c r="X30" s="169">
        <v>0</v>
      </c>
      <c r="Y30" s="169">
        <v>0</v>
      </c>
      <c r="Z30" s="169">
        <v>0</v>
      </c>
      <c r="AA30" s="169">
        <v>0</v>
      </c>
      <c r="AB30" s="169">
        <v>0</v>
      </c>
      <c r="AC30" s="169">
        <v>0</v>
      </c>
      <c r="AD30" s="169">
        <v>0</v>
      </c>
      <c r="AE30" s="169">
        <v>0</v>
      </c>
      <c r="AF30" s="169">
        <v>0</v>
      </c>
      <c r="AG30" s="169">
        <v>0</v>
      </c>
      <c r="AH30" s="169">
        <v>0</v>
      </c>
      <c r="AI30" s="169">
        <v>0</v>
      </c>
      <c r="AJ30" s="169">
        <v>0</v>
      </c>
      <c r="AK30" s="169">
        <v>0</v>
      </c>
      <c r="AL30" s="169">
        <v>0</v>
      </c>
      <c r="AM30" s="169">
        <v>0</v>
      </c>
      <c r="AN30" s="169">
        <v>0</v>
      </c>
      <c r="AO30" s="169">
        <v>0</v>
      </c>
      <c r="AP30" s="169">
        <v>0</v>
      </c>
      <c r="AQ30" s="169">
        <v>0</v>
      </c>
      <c r="AR30" s="169">
        <v>0</v>
      </c>
      <c r="AS30" s="169">
        <v>0</v>
      </c>
    </row>
    <row r="31" spans="1:45" s="159" customFormat="1" ht="15" customHeight="1" x14ac:dyDescent="0.2">
      <c r="A31" s="155">
        <v>20</v>
      </c>
      <c r="B31" s="162" t="str">
        <f>+VLOOKUP($A31,[1]PC!$B$6:$G$35,3,0)</f>
        <v>Netaikoma</v>
      </c>
      <c r="C31" s="162" t="str">
        <f>+VLOOKUP($A31,[1]PC!$B$6:$G$35,4,0)</f>
        <v>Netaikoma</v>
      </c>
      <c r="D31" s="162" t="str">
        <f>+VLOOKUP($A31,[1]PC!$B$6:$G$35,5,0)&amp;", "&amp;+VLOOKUP($A31,[1]PC!$B$6:$G$35,6,0)</f>
        <v>Netaikoma, -</v>
      </c>
      <c r="E31" s="170">
        <v>0</v>
      </c>
      <c r="F31" s="169">
        <v>0</v>
      </c>
      <c r="G31" s="169">
        <v>0</v>
      </c>
      <c r="H31" s="169">
        <v>0</v>
      </c>
      <c r="I31" s="169">
        <v>0</v>
      </c>
      <c r="J31" s="169">
        <v>0</v>
      </c>
      <c r="K31" s="169">
        <v>0</v>
      </c>
      <c r="L31" s="169">
        <v>0</v>
      </c>
      <c r="M31" s="169">
        <v>0</v>
      </c>
      <c r="N31" s="169">
        <v>0</v>
      </c>
      <c r="O31" s="169">
        <v>0</v>
      </c>
      <c r="P31" s="169">
        <v>0</v>
      </c>
      <c r="Q31" s="169">
        <v>0</v>
      </c>
      <c r="R31" s="169">
        <v>0</v>
      </c>
      <c r="S31" s="169">
        <v>0</v>
      </c>
      <c r="T31" s="169">
        <v>0</v>
      </c>
      <c r="U31" s="169">
        <v>0</v>
      </c>
      <c r="V31" s="169">
        <v>0</v>
      </c>
      <c r="W31" s="169">
        <v>0</v>
      </c>
      <c r="X31" s="169">
        <v>0</v>
      </c>
      <c r="Y31" s="169">
        <v>0</v>
      </c>
      <c r="Z31" s="169">
        <v>0</v>
      </c>
      <c r="AA31" s="169">
        <v>0</v>
      </c>
      <c r="AB31" s="169">
        <v>0</v>
      </c>
      <c r="AC31" s="169">
        <v>0</v>
      </c>
      <c r="AD31" s="169">
        <v>0</v>
      </c>
      <c r="AE31" s="169">
        <v>0</v>
      </c>
      <c r="AF31" s="169">
        <v>0</v>
      </c>
      <c r="AG31" s="169">
        <v>0</v>
      </c>
      <c r="AH31" s="169">
        <v>0</v>
      </c>
      <c r="AI31" s="169">
        <v>0</v>
      </c>
      <c r="AJ31" s="169">
        <v>0</v>
      </c>
      <c r="AK31" s="169">
        <v>0</v>
      </c>
      <c r="AL31" s="169">
        <v>0</v>
      </c>
      <c r="AM31" s="169">
        <v>0</v>
      </c>
      <c r="AN31" s="169">
        <v>0</v>
      </c>
      <c r="AO31" s="169">
        <v>0</v>
      </c>
      <c r="AP31" s="169">
        <v>0</v>
      </c>
      <c r="AQ31" s="169">
        <v>0</v>
      </c>
      <c r="AR31" s="169">
        <v>0</v>
      </c>
      <c r="AS31" s="169">
        <v>0</v>
      </c>
    </row>
    <row r="32" spans="1:45" s="159" customFormat="1" ht="15" customHeight="1" x14ac:dyDescent="0.2">
      <c r="A32" s="155">
        <v>21</v>
      </c>
      <c r="B32" s="162" t="str">
        <f>+VLOOKUP($A32,[1]PC!$B$6:$G$35,3,0)</f>
        <v>Netaikoma</v>
      </c>
      <c r="C32" s="162" t="str">
        <f>+VLOOKUP($A32,[1]PC!$B$6:$G$35,4,0)</f>
        <v>Netaikoma</v>
      </c>
      <c r="D32" s="162" t="str">
        <f>+VLOOKUP($A32,[1]PC!$B$6:$G$35,5,0)&amp;", "&amp;+VLOOKUP($A32,[1]PC!$B$6:$G$35,6,0)</f>
        <v>Netaikoma, -</v>
      </c>
      <c r="E32" s="170">
        <v>0</v>
      </c>
      <c r="F32" s="169">
        <v>0</v>
      </c>
      <c r="G32" s="169">
        <v>0</v>
      </c>
      <c r="H32" s="169">
        <v>0</v>
      </c>
      <c r="I32" s="169">
        <v>0</v>
      </c>
      <c r="J32" s="169">
        <v>0</v>
      </c>
      <c r="K32" s="169">
        <v>0</v>
      </c>
      <c r="L32" s="169">
        <v>0</v>
      </c>
      <c r="M32" s="169">
        <v>0</v>
      </c>
      <c r="N32" s="169">
        <v>0</v>
      </c>
      <c r="O32" s="169">
        <v>0</v>
      </c>
      <c r="P32" s="169">
        <v>0</v>
      </c>
      <c r="Q32" s="169">
        <v>0</v>
      </c>
      <c r="R32" s="169">
        <v>0</v>
      </c>
      <c r="S32" s="169">
        <v>0</v>
      </c>
      <c r="T32" s="169">
        <v>0</v>
      </c>
      <c r="U32" s="169">
        <v>0</v>
      </c>
      <c r="V32" s="169">
        <v>0</v>
      </c>
      <c r="W32" s="169">
        <v>0</v>
      </c>
      <c r="X32" s="169">
        <v>0</v>
      </c>
      <c r="Y32" s="169">
        <v>0</v>
      </c>
      <c r="Z32" s="169">
        <v>0</v>
      </c>
      <c r="AA32" s="169">
        <v>0</v>
      </c>
      <c r="AB32" s="169">
        <v>0</v>
      </c>
      <c r="AC32" s="169">
        <v>0</v>
      </c>
      <c r="AD32" s="169">
        <v>0</v>
      </c>
      <c r="AE32" s="169">
        <v>0</v>
      </c>
      <c r="AF32" s="169">
        <v>0</v>
      </c>
      <c r="AG32" s="169">
        <v>0</v>
      </c>
      <c r="AH32" s="169">
        <v>0</v>
      </c>
      <c r="AI32" s="169">
        <v>0</v>
      </c>
      <c r="AJ32" s="169">
        <v>0</v>
      </c>
      <c r="AK32" s="169">
        <v>0</v>
      </c>
      <c r="AL32" s="169">
        <v>0</v>
      </c>
      <c r="AM32" s="169">
        <v>0</v>
      </c>
      <c r="AN32" s="169">
        <v>0</v>
      </c>
      <c r="AO32" s="169">
        <v>0</v>
      </c>
      <c r="AP32" s="169">
        <v>0</v>
      </c>
      <c r="AQ32" s="169">
        <v>0</v>
      </c>
      <c r="AR32" s="169">
        <v>0</v>
      </c>
      <c r="AS32" s="169">
        <v>0</v>
      </c>
    </row>
    <row r="33" spans="1:46" s="159" customFormat="1" ht="15" customHeight="1" x14ac:dyDescent="0.2">
      <c r="A33" s="155">
        <v>22</v>
      </c>
      <c r="B33" s="162" t="str">
        <f>+VLOOKUP($A33,[1]PC!$B$6:$G$35,3,0)</f>
        <v>Netaikoma</v>
      </c>
      <c r="C33" s="162" t="str">
        <f>+VLOOKUP($A33,[1]PC!$B$6:$G$35,4,0)</f>
        <v>Netaikoma</v>
      </c>
      <c r="D33" s="162" t="str">
        <f>+VLOOKUP($A33,[1]PC!$B$6:$G$35,5,0)&amp;", "&amp;+VLOOKUP($A33,[1]PC!$B$6:$G$35,6,0)</f>
        <v>Netaikoma, -</v>
      </c>
      <c r="E33" s="170">
        <v>0</v>
      </c>
      <c r="F33" s="169">
        <v>0</v>
      </c>
      <c r="G33" s="169">
        <v>0</v>
      </c>
      <c r="H33" s="169">
        <v>0</v>
      </c>
      <c r="I33" s="169">
        <v>0</v>
      </c>
      <c r="J33" s="169">
        <v>0</v>
      </c>
      <c r="K33" s="169">
        <v>0</v>
      </c>
      <c r="L33" s="169">
        <v>0</v>
      </c>
      <c r="M33" s="169">
        <v>0</v>
      </c>
      <c r="N33" s="169">
        <v>0</v>
      </c>
      <c r="O33" s="169">
        <v>0</v>
      </c>
      <c r="P33" s="169">
        <v>0</v>
      </c>
      <c r="Q33" s="169">
        <v>0</v>
      </c>
      <c r="R33" s="169">
        <v>0</v>
      </c>
      <c r="S33" s="169">
        <v>0</v>
      </c>
      <c r="T33" s="169">
        <v>0</v>
      </c>
      <c r="U33" s="169">
        <v>0</v>
      </c>
      <c r="V33" s="169">
        <v>0</v>
      </c>
      <c r="W33" s="169">
        <v>0</v>
      </c>
      <c r="X33" s="169">
        <v>0</v>
      </c>
      <c r="Y33" s="169">
        <v>0</v>
      </c>
      <c r="Z33" s="169">
        <v>0</v>
      </c>
      <c r="AA33" s="169">
        <v>0</v>
      </c>
      <c r="AB33" s="169">
        <v>0</v>
      </c>
      <c r="AC33" s="169">
        <v>0</v>
      </c>
      <c r="AD33" s="169">
        <v>0</v>
      </c>
      <c r="AE33" s="169">
        <v>0</v>
      </c>
      <c r="AF33" s="169">
        <v>0</v>
      </c>
      <c r="AG33" s="169">
        <v>0</v>
      </c>
      <c r="AH33" s="169">
        <v>0</v>
      </c>
      <c r="AI33" s="169">
        <v>0</v>
      </c>
      <c r="AJ33" s="169">
        <v>0</v>
      </c>
      <c r="AK33" s="169">
        <v>0</v>
      </c>
      <c r="AL33" s="169">
        <v>0</v>
      </c>
      <c r="AM33" s="169">
        <v>0</v>
      </c>
      <c r="AN33" s="169">
        <v>0</v>
      </c>
      <c r="AO33" s="169">
        <v>0</v>
      </c>
      <c r="AP33" s="169">
        <v>0</v>
      </c>
      <c r="AQ33" s="169">
        <v>0</v>
      </c>
      <c r="AR33" s="169">
        <v>0</v>
      </c>
      <c r="AS33" s="169">
        <v>0</v>
      </c>
    </row>
    <row r="34" spans="1:46" s="159" customFormat="1" ht="15" customHeight="1" x14ac:dyDescent="0.2">
      <c r="A34" s="155">
        <v>23</v>
      </c>
      <c r="B34" s="162" t="str">
        <f>+VLOOKUP($A34,[1]PC!$B$6:$G$35,3,0)</f>
        <v>Netaikoma</v>
      </c>
      <c r="C34" s="162" t="str">
        <f>+VLOOKUP($A34,[1]PC!$B$6:$G$35,4,0)</f>
        <v>Netaikoma</v>
      </c>
      <c r="D34" s="162" t="str">
        <f>+VLOOKUP($A34,[1]PC!$B$6:$G$35,5,0)&amp;", "&amp;+VLOOKUP($A34,[1]PC!$B$6:$G$35,6,0)</f>
        <v>Netaikoma, -</v>
      </c>
      <c r="E34" s="170">
        <v>0</v>
      </c>
      <c r="F34" s="169">
        <v>0</v>
      </c>
      <c r="G34" s="169">
        <v>0</v>
      </c>
      <c r="H34" s="169">
        <v>0</v>
      </c>
      <c r="I34" s="169">
        <v>0</v>
      </c>
      <c r="J34" s="169">
        <v>0</v>
      </c>
      <c r="K34" s="169">
        <v>0</v>
      </c>
      <c r="L34" s="169">
        <v>0</v>
      </c>
      <c r="M34" s="169">
        <v>0</v>
      </c>
      <c r="N34" s="169">
        <v>0</v>
      </c>
      <c r="O34" s="169">
        <v>0</v>
      </c>
      <c r="P34" s="169">
        <v>0</v>
      </c>
      <c r="Q34" s="169">
        <v>0</v>
      </c>
      <c r="R34" s="169">
        <v>0</v>
      </c>
      <c r="S34" s="169">
        <v>0</v>
      </c>
      <c r="T34" s="169">
        <v>0</v>
      </c>
      <c r="U34" s="169">
        <v>0</v>
      </c>
      <c r="V34" s="169">
        <v>0</v>
      </c>
      <c r="W34" s="169">
        <v>0</v>
      </c>
      <c r="X34" s="169">
        <v>0</v>
      </c>
      <c r="Y34" s="169">
        <v>0</v>
      </c>
      <c r="Z34" s="169">
        <v>0</v>
      </c>
      <c r="AA34" s="169">
        <v>0</v>
      </c>
      <c r="AB34" s="169">
        <v>0</v>
      </c>
      <c r="AC34" s="169">
        <v>0</v>
      </c>
      <c r="AD34" s="169">
        <v>0</v>
      </c>
      <c r="AE34" s="169">
        <v>0</v>
      </c>
      <c r="AF34" s="169">
        <v>0</v>
      </c>
      <c r="AG34" s="169">
        <v>0</v>
      </c>
      <c r="AH34" s="169">
        <v>0</v>
      </c>
      <c r="AI34" s="169">
        <v>0</v>
      </c>
      <c r="AJ34" s="169">
        <v>0</v>
      </c>
      <c r="AK34" s="169">
        <v>0</v>
      </c>
      <c r="AL34" s="169">
        <v>0</v>
      </c>
      <c r="AM34" s="169">
        <v>0</v>
      </c>
      <c r="AN34" s="169">
        <v>0</v>
      </c>
      <c r="AO34" s="169">
        <v>0</v>
      </c>
      <c r="AP34" s="169">
        <v>0</v>
      </c>
      <c r="AQ34" s="169">
        <v>0</v>
      </c>
      <c r="AR34" s="169">
        <v>0</v>
      </c>
      <c r="AS34" s="169">
        <v>0</v>
      </c>
    </row>
    <row r="35" spans="1:46" s="159" customFormat="1" ht="15" customHeight="1" x14ac:dyDescent="0.2">
      <c r="A35" s="155">
        <v>24</v>
      </c>
      <c r="B35" s="162" t="str">
        <f>+VLOOKUP($A35,[1]PC!$B$6:$G$35,3,0)</f>
        <v>Netaikoma</v>
      </c>
      <c r="C35" s="162" t="str">
        <f>+VLOOKUP($A35,[1]PC!$B$6:$G$35,4,0)</f>
        <v>Netaikoma</v>
      </c>
      <c r="D35" s="162" t="str">
        <f>+VLOOKUP($A35,[1]PC!$B$6:$G$35,5,0)&amp;", "&amp;+VLOOKUP($A35,[1]PC!$B$6:$G$35,6,0)</f>
        <v>Netaikoma, -</v>
      </c>
      <c r="E35" s="170">
        <v>0</v>
      </c>
      <c r="F35" s="169">
        <v>0</v>
      </c>
      <c r="G35" s="169">
        <v>0</v>
      </c>
      <c r="H35" s="169">
        <v>0</v>
      </c>
      <c r="I35" s="169">
        <v>0</v>
      </c>
      <c r="J35" s="169">
        <v>0</v>
      </c>
      <c r="K35" s="169">
        <v>0</v>
      </c>
      <c r="L35" s="169">
        <v>0</v>
      </c>
      <c r="M35" s="169">
        <v>0</v>
      </c>
      <c r="N35" s="169">
        <v>0</v>
      </c>
      <c r="O35" s="169">
        <v>0</v>
      </c>
      <c r="P35" s="169">
        <v>0</v>
      </c>
      <c r="Q35" s="169">
        <v>0</v>
      </c>
      <c r="R35" s="169">
        <v>0</v>
      </c>
      <c r="S35" s="169">
        <v>0</v>
      </c>
      <c r="T35" s="169">
        <v>0</v>
      </c>
      <c r="U35" s="169">
        <v>0</v>
      </c>
      <c r="V35" s="169">
        <v>0</v>
      </c>
      <c r="W35" s="169">
        <v>0</v>
      </c>
      <c r="X35" s="169">
        <v>0</v>
      </c>
      <c r="Y35" s="169">
        <v>0</v>
      </c>
      <c r="Z35" s="169">
        <v>0</v>
      </c>
      <c r="AA35" s="169">
        <v>0</v>
      </c>
      <c r="AB35" s="169">
        <v>0</v>
      </c>
      <c r="AC35" s="169">
        <v>0</v>
      </c>
      <c r="AD35" s="169">
        <v>0</v>
      </c>
      <c r="AE35" s="169">
        <v>0</v>
      </c>
      <c r="AF35" s="169">
        <v>0</v>
      </c>
      <c r="AG35" s="169">
        <v>0</v>
      </c>
      <c r="AH35" s="169">
        <v>0</v>
      </c>
      <c r="AI35" s="169">
        <v>0</v>
      </c>
      <c r="AJ35" s="169">
        <v>0</v>
      </c>
      <c r="AK35" s="169">
        <v>0</v>
      </c>
      <c r="AL35" s="169">
        <v>0</v>
      </c>
      <c r="AM35" s="169">
        <v>0</v>
      </c>
      <c r="AN35" s="169">
        <v>0</v>
      </c>
      <c r="AO35" s="169">
        <v>0</v>
      </c>
      <c r="AP35" s="169">
        <v>0</v>
      </c>
      <c r="AQ35" s="169">
        <v>0</v>
      </c>
      <c r="AR35" s="169">
        <v>0</v>
      </c>
      <c r="AS35" s="169">
        <v>0</v>
      </c>
    </row>
    <row r="36" spans="1:46" s="159" customFormat="1" ht="15" customHeight="1" x14ac:dyDescent="0.2">
      <c r="A36" s="155">
        <v>25</v>
      </c>
      <c r="B36" s="162" t="str">
        <f>+VLOOKUP($A36,[1]PC!$B$6:$G$35,3,0)</f>
        <v>Netaikoma</v>
      </c>
      <c r="C36" s="162" t="str">
        <f>+VLOOKUP($A36,[1]PC!$B$6:$G$35,4,0)</f>
        <v>Netaikoma</v>
      </c>
      <c r="D36" s="162" t="str">
        <f>+VLOOKUP($A36,[1]PC!$B$6:$G$35,5,0)&amp;", "&amp;+VLOOKUP($A36,[1]PC!$B$6:$G$35,6,0)</f>
        <v>Netaikoma, -</v>
      </c>
      <c r="E36" s="170">
        <v>0</v>
      </c>
      <c r="F36" s="169">
        <v>0</v>
      </c>
      <c r="G36" s="169">
        <v>0</v>
      </c>
      <c r="H36" s="169">
        <v>0</v>
      </c>
      <c r="I36" s="169">
        <v>0</v>
      </c>
      <c r="J36" s="169">
        <v>0</v>
      </c>
      <c r="K36" s="169">
        <v>0</v>
      </c>
      <c r="L36" s="169">
        <v>0</v>
      </c>
      <c r="M36" s="169">
        <v>0</v>
      </c>
      <c r="N36" s="169">
        <v>0</v>
      </c>
      <c r="O36" s="169">
        <v>0</v>
      </c>
      <c r="P36" s="169">
        <v>0</v>
      </c>
      <c r="Q36" s="169">
        <v>0</v>
      </c>
      <c r="R36" s="169">
        <v>0</v>
      </c>
      <c r="S36" s="169">
        <v>0</v>
      </c>
      <c r="T36" s="169">
        <v>0</v>
      </c>
      <c r="U36" s="169">
        <v>0</v>
      </c>
      <c r="V36" s="169">
        <v>0</v>
      </c>
      <c r="W36" s="169">
        <v>0</v>
      </c>
      <c r="X36" s="169">
        <v>0</v>
      </c>
      <c r="Y36" s="169">
        <v>0</v>
      </c>
      <c r="Z36" s="169">
        <v>0</v>
      </c>
      <c r="AA36" s="169">
        <v>0</v>
      </c>
      <c r="AB36" s="169">
        <v>0</v>
      </c>
      <c r="AC36" s="169">
        <v>0</v>
      </c>
      <c r="AD36" s="169">
        <v>0</v>
      </c>
      <c r="AE36" s="169">
        <v>0</v>
      </c>
      <c r="AF36" s="169">
        <v>0</v>
      </c>
      <c r="AG36" s="169">
        <v>0</v>
      </c>
      <c r="AH36" s="169">
        <v>0</v>
      </c>
      <c r="AI36" s="169">
        <v>0</v>
      </c>
      <c r="AJ36" s="169">
        <v>0</v>
      </c>
      <c r="AK36" s="169">
        <v>0</v>
      </c>
      <c r="AL36" s="169">
        <v>0</v>
      </c>
      <c r="AM36" s="169">
        <v>0</v>
      </c>
      <c r="AN36" s="169">
        <v>0</v>
      </c>
      <c r="AO36" s="169">
        <v>0</v>
      </c>
      <c r="AP36" s="169">
        <v>0</v>
      </c>
      <c r="AQ36" s="169">
        <v>0</v>
      </c>
      <c r="AR36" s="169">
        <v>0</v>
      </c>
      <c r="AS36" s="169">
        <v>0</v>
      </c>
    </row>
    <row r="37" spans="1:46" s="159" customFormat="1" ht="15" customHeight="1" x14ac:dyDescent="0.2">
      <c r="A37" s="155">
        <v>26</v>
      </c>
      <c r="B37" s="162" t="str">
        <f>+VLOOKUP($A37,[1]PC!$B$6:$G$35,3,0)</f>
        <v>Netaikoma</v>
      </c>
      <c r="C37" s="162" t="str">
        <f>+VLOOKUP($A37,[1]PC!$B$6:$G$35,4,0)</f>
        <v>Netaikoma</v>
      </c>
      <c r="D37" s="162" t="str">
        <f>+VLOOKUP($A37,[1]PC!$B$6:$G$35,5,0)&amp;", "&amp;+VLOOKUP($A37,[1]PC!$B$6:$G$35,6,0)</f>
        <v>Netaikoma, -</v>
      </c>
      <c r="E37" s="170">
        <v>0</v>
      </c>
      <c r="F37" s="169">
        <v>0</v>
      </c>
      <c r="G37" s="169">
        <v>0</v>
      </c>
      <c r="H37" s="169">
        <v>0</v>
      </c>
      <c r="I37" s="169">
        <v>0</v>
      </c>
      <c r="J37" s="169">
        <v>0</v>
      </c>
      <c r="K37" s="169">
        <v>0</v>
      </c>
      <c r="L37" s="169">
        <v>0</v>
      </c>
      <c r="M37" s="169">
        <v>0</v>
      </c>
      <c r="N37" s="169">
        <v>0</v>
      </c>
      <c r="O37" s="169">
        <v>0</v>
      </c>
      <c r="P37" s="169">
        <v>0</v>
      </c>
      <c r="Q37" s="169">
        <v>0</v>
      </c>
      <c r="R37" s="169">
        <v>0</v>
      </c>
      <c r="S37" s="169">
        <v>0</v>
      </c>
      <c r="T37" s="169">
        <v>0</v>
      </c>
      <c r="U37" s="169">
        <v>0</v>
      </c>
      <c r="V37" s="169">
        <v>0</v>
      </c>
      <c r="W37" s="169">
        <v>0</v>
      </c>
      <c r="X37" s="169">
        <v>0</v>
      </c>
      <c r="Y37" s="169">
        <v>0</v>
      </c>
      <c r="Z37" s="169">
        <v>0</v>
      </c>
      <c r="AA37" s="169">
        <v>0</v>
      </c>
      <c r="AB37" s="169">
        <v>0</v>
      </c>
      <c r="AC37" s="169">
        <v>0</v>
      </c>
      <c r="AD37" s="169">
        <v>0</v>
      </c>
      <c r="AE37" s="169">
        <v>0</v>
      </c>
      <c r="AF37" s="169">
        <v>0</v>
      </c>
      <c r="AG37" s="169">
        <v>0</v>
      </c>
      <c r="AH37" s="169">
        <v>0</v>
      </c>
      <c r="AI37" s="169">
        <v>0</v>
      </c>
      <c r="AJ37" s="169">
        <v>0</v>
      </c>
      <c r="AK37" s="169">
        <v>0</v>
      </c>
      <c r="AL37" s="169">
        <v>0</v>
      </c>
      <c r="AM37" s="169">
        <v>0</v>
      </c>
      <c r="AN37" s="169">
        <v>0</v>
      </c>
      <c r="AO37" s="169">
        <v>0</v>
      </c>
      <c r="AP37" s="169">
        <v>0</v>
      </c>
      <c r="AQ37" s="169">
        <v>0</v>
      </c>
      <c r="AR37" s="169">
        <v>0</v>
      </c>
      <c r="AS37" s="169">
        <v>0</v>
      </c>
    </row>
    <row r="38" spans="1:46" s="159" customFormat="1" ht="15" customHeight="1" x14ac:dyDescent="0.2">
      <c r="A38" s="155">
        <v>27</v>
      </c>
      <c r="B38" s="162" t="str">
        <f>+VLOOKUP($A38,[1]PC!$B$6:$G$35,3,0)</f>
        <v>Netaikoma</v>
      </c>
      <c r="C38" s="162" t="str">
        <f>+VLOOKUP($A38,[1]PC!$B$6:$G$35,4,0)</f>
        <v>Netaikoma</v>
      </c>
      <c r="D38" s="162" t="str">
        <f>+VLOOKUP($A38,[1]PC!$B$6:$G$35,5,0)&amp;", "&amp;+VLOOKUP($A38,[1]PC!$B$6:$G$35,6,0)</f>
        <v>Netaikoma, -</v>
      </c>
      <c r="E38" s="170">
        <v>0</v>
      </c>
      <c r="F38" s="169">
        <v>0</v>
      </c>
      <c r="G38" s="169">
        <v>0</v>
      </c>
      <c r="H38" s="169">
        <v>0</v>
      </c>
      <c r="I38" s="169">
        <v>0</v>
      </c>
      <c r="J38" s="169">
        <v>0</v>
      </c>
      <c r="K38" s="169">
        <v>0</v>
      </c>
      <c r="L38" s="169">
        <v>0</v>
      </c>
      <c r="M38" s="169">
        <v>0</v>
      </c>
      <c r="N38" s="169">
        <v>0</v>
      </c>
      <c r="O38" s="169">
        <v>0</v>
      </c>
      <c r="P38" s="169">
        <v>0</v>
      </c>
      <c r="Q38" s="169">
        <v>0</v>
      </c>
      <c r="R38" s="169">
        <v>0</v>
      </c>
      <c r="S38" s="169">
        <v>0</v>
      </c>
      <c r="T38" s="169">
        <v>0</v>
      </c>
      <c r="U38" s="169">
        <v>0</v>
      </c>
      <c r="V38" s="169">
        <v>0</v>
      </c>
      <c r="W38" s="169">
        <v>0</v>
      </c>
      <c r="X38" s="169">
        <v>0</v>
      </c>
      <c r="Y38" s="169">
        <v>0</v>
      </c>
      <c r="Z38" s="169">
        <v>0</v>
      </c>
      <c r="AA38" s="169">
        <v>0</v>
      </c>
      <c r="AB38" s="169">
        <v>0</v>
      </c>
      <c r="AC38" s="169">
        <v>0</v>
      </c>
      <c r="AD38" s="169">
        <v>0</v>
      </c>
      <c r="AE38" s="169">
        <v>0</v>
      </c>
      <c r="AF38" s="169">
        <v>0</v>
      </c>
      <c r="AG38" s="169">
        <v>0</v>
      </c>
      <c r="AH38" s="169">
        <v>0</v>
      </c>
      <c r="AI38" s="169">
        <v>0</v>
      </c>
      <c r="AJ38" s="169">
        <v>0</v>
      </c>
      <c r="AK38" s="169">
        <v>0</v>
      </c>
      <c r="AL38" s="169">
        <v>0</v>
      </c>
      <c r="AM38" s="169">
        <v>0</v>
      </c>
      <c r="AN38" s="169">
        <v>0</v>
      </c>
      <c r="AO38" s="169">
        <v>0</v>
      </c>
      <c r="AP38" s="169">
        <v>0</v>
      </c>
      <c r="AQ38" s="169">
        <v>0</v>
      </c>
      <c r="AR38" s="169">
        <v>0</v>
      </c>
      <c r="AS38" s="169">
        <v>0</v>
      </c>
    </row>
    <row r="39" spans="1:46" s="159" customFormat="1" ht="15" customHeight="1" x14ac:dyDescent="0.2">
      <c r="A39" s="155">
        <v>28</v>
      </c>
      <c r="B39" s="162" t="str">
        <f>+VLOOKUP($A39,[1]PC!$B$6:$G$35,3,0)</f>
        <v>Netaikoma</v>
      </c>
      <c r="C39" s="162" t="str">
        <f>+VLOOKUP($A39,[1]PC!$B$6:$G$35,4,0)</f>
        <v>Netaikoma</v>
      </c>
      <c r="D39" s="162" t="str">
        <f>+VLOOKUP($A39,[1]PC!$B$6:$G$35,5,0)&amp;", "&amp;+VLOOKUP($A39,[1]PC!$B$6:$G$35,6,0)</f>
        <v>Netaikoma, -</v>
      </c>
      <c r="E39" s="170">
        <v>0</v>
      </c>
      <c r="F39" s="169">
        <v>0</v>
      </c>
      <c r="G39" s="169">
        <v>0</v>
      </c>
      <c r="H39" s="169">
        <v>0</v>
      </c>
      <c r="I39" s="169">
        <v>0</v>
      </c>
      <c r="J39" s="169">
        <v>0</v>
      </c>
      <c r="K39" s="169">
        <v>0</v>
      </c>
      <c r="L39" s="169">
        <v>0</v>
      </c>
      <c r="M39" s="169">
        <v>0</v>
      </c>
      <c r="N39" s="169">
        <v>0</v>
      </c>
      <c r="O39" s="169">
        <v>0</v>
      </c>
      <c r="P39" s="169">
        <v>0</v>
      </c>
      <c r="Q39" s="169">
        <v>0</v>
      </c>
      <c r="R39" s="169">
        <v>0</v>
      </c>
      <c r="S39" s="169">
        <v>0</v>
      </c>
      <c r="T39" s="169">
        <v>0</v>
      </c>
      <c r="U39" s="169">
        <v>0</v>
      </c>
      <c r="V39" s="169">
        <v>0</v>
      </c>
      <c r="W39" s="169">
        <v>0</v>
      </c>
      <c r="X39" s="169">
        <v>0</v>
      </c>
      <c r="Y39" s="169">
        <v>0</v>
      </c>
      <c r="Z39" s="169">
        <v>0</v>
      </c>
      <c r="AA39" s="169">
        <v>0</v>
      </c>
      <c r="AB39" s="169">
        <v>0</v>
      </c>
      <c r="AC39" s="169">
        <v>0</v>
      </c>
      <c r="AD39" s="169">
        <v>0</v>
      </c>
      <c r="AE39" s="169">
        <v>0</v>
      </c>
      <c r="AF39" s="169">
        <v>0</v>
      </c>
      <c r="AG39" s="169">
        <v>0</v>
      </c>
      <c r="AH39" s="169">
        <v>0</v>
      </c>
      <c r="AI39" s="169">
        <v>0</v>
      </c>
      <c r="AJ39" s="169">
        <v>0</v>
      </c>
      <c r="AK39" s="169">
        <v>0</v>
      </c>
      <c r="AL39" s="169">
        <v>0</v>
      </c>
      <c r="AM39" s="169">
        <v>0</v>
      </c>
      <c r="AN39" s="169">
        <v>0</v>
      </c>
      <c r="AO39" s="169">
        <v>0</v>
      </c>
      <c r="AP39" s="169">
        <v>0</v>
      </c>
      <c r="AQ39" s="169">
        <v>0</v>
      </c>
      <c r="AR39" s="169">
        <v>0</v>
      </c>
      <c r="AS39" s="169">
        <v>0</v>
      </c>
    </row>
    <row r="40" spans="1:46" s="159" customFormat="1" ht="15" customHeight="1" x14ac:dyDescent="0.2">
      <c r="A40" s="155">
        <v>29</v>
      </c>
      <c r="B40" s="162" t="str">
        <f>+VLOOKUP($A40,[1]PC!$B$6:$G$35,3,0)</f>
        <v>Netaikoma</v>
      </c>
      <c r="C40" s="162" t="str">
        <f>+VLOOKUP($A40,[1]PC!$B$6:$G$35,4,0)</f>
        <v>Netaikoma</v>
      </c>
      <c r="D40" s="162" t="str">
        <f>+VLOOKUP($A40,[1]PC!$B$6:$G$35,5,0)&amp;", "&amp;+VLOOKUP($A40,[1]PC!$B$6:$G$35,6,0)</f>
        <v>Netaikoma, -</v>
      </c>
      <c r="E40" s="170">
        <v>0</v>
      </c>
      <c r="F40" s="169">
        <v>0</v>
      </c>
      <c r="G40" s="169">
        <v>0</v>
      </c>
      <c r="H40" s="169">
        <v>0</v>
      </c>
      <c r="I40" s="169">
        <v>0</v>
      </c>
      <c r="J40" s="169">
        <v>0</v>
      </c>
      <c r="K40" s="169">
        <v>0</v>
      </c>
      <c r="L40" s="169">
        <v>0</v>
      </c>
      <c r="M40" s="169">
        <v>0</v>
      </c>
      <c r="N40" s="169">
        <v>0</v>
      </c>
      <c r="O40" s="169">
        <v>0</v>
      </c>
      <c r="P40" s="169">
        <v>0</v>
      </c>
      <c r="Q40" s="169">
        <v>0</v>
      </c>
      <c r="R40" s="169">
        <v>0</v>
      </c>
      <c r="S40" s="169">
        <v>0</v>
      </c>
      <c r="T40" s="169">
        <v>0</v>
      </c>
      <c r="U40" s="169">
        <v>0</v>
      </c>
      <c r="V40" s="169">
        <v>0</v>
      </c>
      <c r="W40" s="169">
        <v>0</v>
      </c>
      <c r="X40" s="169">
        <v>0</v>
      </c>
      <c r="Y40" s="169">
        <v>0</v>
      </c>
      <c r="Z40" s="169">
        <v>0</v>
      </c>
      <c r="AA40" s="169">
        <v>0</v>
      </c>
      <c r="AB40" s="169">
        <v>0</v>
      </c>
      <c r="AC40" s="169">
        <v>0</v>
      </c>
      <c r="AD40" s="169">
        <v>0</v>
      </c>
      <c r="AE40" s="169">
        <v>0</v>
      </c>
      <c r="AF40" s="169">
        <v>0</v>
      </c>
      <c r="AG40" s="169">
        <v>0</v>
      </c>
      <c r="AH40" s="169">
        <v>0</v>
      </c>
      <c r="AI40" s="169">
        <v>0</v>
      </c>
      <c r="AJ40" s="169">
        <v>0</v>
      </c>
      <c r="AK40" s="169">
        <v>0</v>
      </c>
      <c r="AL40" s="169">
        <v>0</v>
      </c>
      <c r="AM40" s="169">
        <v>0</v>
      </c>
      <c r="AN40" s="169">
        <v>0</v>
      </c>
      <c r="AO40" s="169">
        <v>0</v>
      </c>
      <c r="AP40" s="169">
        <v>0</v>
      </c>
      <c r="AQ40" s="169">
        <v>0</v>
      </c>
      <c r="AR40" s="169">
        <v>0</v>
      </c>
      <c r="AS40" s="169">
        <v>0</v>
      </c>
    </row>
    <row r="41" spans="1:46" s="159" customFormat="1" ht="15" customHeight="1" x14ac:dyDescent="0.2">
      <c r="A41" s="155">
        <v>30</v>
      </c>
      <c r="B41" s="162" t="str">
        <f>+VLOOKUP($A41,[1]PC!$B$6:$G$35,3,0)</f>
        <v>Netaikoma</v>
      </c>
      <c r="C41" s="162" t="str">
        <f>+VLOOKUP($A41,[1]PC!$B$6:$G$35,4,0)</f>
        <v>Netaikoma</v>
      </c>
      <c r="D41" s="162" t="str">
        <f>+VLOOKUP($A41,[1]PC!$B$6:$G$35,5,0)&amp;", "&amp;+VLOOKUP($A41,[1]PC!$B$6:$G$35,6,0)</f>
        <v>Netaikoma, -</v>
      </c>
      <c r="E41" s="170">
        <v>0</v>
      </c>
      <c r="F41" s="169">
        <v>0</v>
      </c>
      <c r="G41" s="169">
        <v>0</v>
      </c>
      <c r="H41" s="169">
        <v>0</v>
      </c>
      <c r="I41" s="169">
        <v>0</v>
      </c>
      <c r="J41" s="169">
        <v>0</v>
      </c>
      <c r="K41" s="169">
        <v>0</v>
      </c>
      <c r="L41" s="169">
        <v>0</v>
      </c>
      <c r="M41" s="169">
        <v>0</v>
      </c>
      <c r="N41" s="169">
        <v>0</v>
      </c>
      <c r="O41" s="169">
        <v>0</v>
      </c>
      <c r="P41" s="169">
        <v>0</v>
      </c>
      <c r="Q41" s="169">
        <v>0</v>
      </c>
      <c r="R41" s="169">
        <v>0</v>
      </c>
      <c r="S41" s="169">
        <v>0</v>
      </c>
      <c r="T41" s="169">
        <v>0</v>
      </c>
      <c r="U41" s="169">
        <v>0</v>
      </c>
      <c r="V41" s="169">
        <v>0</v>
      </c>
      <c r="W41" s="169">
        <v>0</v>
      </c>
      <c r="X41" s="169">
        <v>0</v>
      </c>
      <c r="Y41" s="169">
        <v>0</v>
      </c>
      <c r="Z41" s="169">
        <v>0</v>
      </c>
      <c r="AA41" s="169">
        <v>0</v>
      </c>
      <c r="AB41" s="169">
        <v>0</v>
      </c>
      <c r="AC41" s="169">
        <v>0</v>
      </c>
      <c r="AD41" s="169">
        <v>0</v>
      </c>
      <c r="AE41" s="169">
        <v>0</v>
      </c>
      <c r="AF41" s="169">
        <v>0</v>
      </c>
      <c r="AG41" s="169">
        <v>0</v>
      </c>
      <c r="AH41" s="169">
        <v>0</v>
      </c>
      <c r="AI41" s="169">
        <v>0</v>
      </c>
      <c r="AJ41" s="169">
        <v>0</v>
      </c>
      <c r="AK41" s="169">
        <v>0</v>
      </c>
      <c r="AL41" s="169">
        <v>0</v>
      </c>
      <c r="AM41" s="169">
        <v>0</v>
      </c>
      <c r="AN41" s="169">
        <v>0</v>
      </c>
      <c r="AO41" s="169">
        <v>0</v>
      </c>
      <c r="AP41" s="169">
        <v>0</v>
      </c>
      <c r="AQ41" s="169">
        <v>0</v>
      </c>
      <c r="AR41" s="169">
        <v>0</v>
      </c>
      <c r="AS41" s="169">
        <v>0</v>
      </c>
    </row>
    <row r="42" spans="1:46" x14ac:dyDescent="0.2">
      <c r="B42" s="239" t="s">
        <v>489</v>
      </c>
      <c r="C42" s="241"/>
      <c r="D42" s="171" t="s">
        <v>546</v>
      </c>
      <c r="E42" s="170">
        <v>790325.20402292383</v>
      </c>
      <c r="F42" s="172">
        <v>532563.16367347224</v>
      </c>
      <c r="G42" s="172">
        <v>0</v>
      </c>
      <c r="H42" s="172">
        <v>0</v>
      </c>
      <c r="I42" s="172">
        <v>0</v>
      </c>
      <c r="J42" s="172">
        <v>91837.407119447802</v>
      </c>
      <c r="K42" s="172">
        <v>0</v>
      </c>
      <c r="L42" s="172">
        <v>0</v>
      </c>
      <c r="M42" s="172">
        <v>31009.936955889476</v>
      </c>
      <c r="N42" s="172">
        <v>12038.997820126777</v>
      </c>
      <c r="O42" s="172">
        <v>0</v>
      </c>
      <c r="P42" s="172">
        <v>15889.32795443529</v>
      </c>
      <c r="Q42" s="172">
        <v>0</v>
      </c>
      <c r="R42" s="172">
        <v>76253.197135239941</v>
      </c>
      <c r="S42" s="172">
        <v>0</v>
      </c>
      <c r="T42" s="172">
        <v>0</v>
      </c>
      <c r="U42" s="172">
        <v>0</v>
      </c>
      <c r="V42" s="172">
        <v>30733.173364312235</v>
      </c>
      <c r="W42" s="172">
        <v>0</v>
      </c>
      <c r="X42" s="172">
        <v>0</v>
      </c>
      <c r="Y42" s="172">
        <v>0</v>
      </c>
      <c r="Z42" s="172">
        <v>0</v>
      </c>
      <c r="AA42" s="172">
        <v>0</v>
      </c>
      <c r="AB42" s="172">
        <v>0</v>
      </c>
      <c r="AC42" s="172">
        <v>0</v>
      </c>
      <c r="AD42" s="172">
        <v>0</v>
      </c>
      <c r="AE42" s="172">
        <v>0</v>
      </c>
      <c r="AF42" s="172">
        <v>0</v>
      </c>
      <c r="AG42" s="172">
        <v>0</v>
      </c>
      <c r="AH42" s="172">
        <v>0</v>
      </c>
      <c r="AI42" s="172">
        <v>0</v>
      </c>
      <c r="AJ42" s="172">
        <v>0</v>
      </c>
      <c r="AK42" s="172">
        <v>0</v>
      </c>
      <c r="AL42" s="172">
        <v>0</v>
      </c>
      <c r="AM42" s="172">
        <v>0</v>
      </c>
      <c r="AN42" s="172">
        <v>0</v>
      </c>
      <c r="AO42" s="172">
        <v>0</v>
      </c>
      <c r="AP42" s="172">
        <v>0</v>
      </c>
      <c r="AQ42" s="172">
        <v>0</v>
      </c>
      <c r="AR42" s="172">
        <v>0</v>
      </c>
      <c r="AS42" s="172">
        <v>0</v>
      </c>
    </row>
    <row r="44" spans="1:46" x14ac:dyDescent="0.2">
      <c r="B44" s="159"/>
    </row>
    <row r="45" spans="1:46" x14ac:dyDescent="0.2">
      <c r="B45" s="159" t="s">
        <v>547</v>
      </c>
    </row>
    <row r="46" spans="1:46" s="159" customFormat="1" ht="15" customHeight="1" x14ac:dyDescent="0.2">
      <c r="A46" s="155"/>
      <c r="B46" s="249" t="s">
        <v>517</v>
      </c>
      <c r="C46" s="252" t="s">
        <v>518</v>
      </c>
      <c r="D46" s="234"/>
      <c r="E46" s="257" t="s">
        <v>548</v>
      </c>
      <c r="F46" s="245" t="s">
        <v>549</v>
      </c>
      <c r="G46" s="245"/>
      <c r="H46" s="245"/>
      <c r="I46" s="245"/>
      <c r="J46" s="245"/>
      <c r="K46" s="245"/>
      <c r="L46" s="245"/>
      <c r="M46" s="245"/>
      <c r="N46" s="245"/>
      <c r="O46" s="245"/>
      <c r="P46" s="245"/>
      <c r="Q46" s="245"/>
      <c r="R46" s="245"/>
      <c r="S46" s="245"/>
      <c r="T46" s="245"/>
      <c r="U46" s="245"/>
      <c r="V46" s="245"/>
      <c r="W46" s="245"/>
      <c r="X46" s="245"/>
      <c r="Y46" s="245"/>
      <c r="Z46" s="245" t="s">
        <v>549</v>
      </c>
      <c r="AA46" s="245"/>
      <c r="AB46" s="245"/>
      <c r="AC46" s="245"/>
      <c r="AD46" s="245"/>
      <c r="AE46" s="245"/>
      <c r="AF46" s="245"/>
      <c r="AG46" s="245"/>
      <c r="AH46" s="245"/>
      <c r="AI46" s="245"/>
      <c r="AJ46" s="245"/>
      <c r="AK46" s="245"/>
      <c r="AL46" s="245"/>
      <c r="AM46" s="245"/>
      <c r="AN46" s="245"/>
      <c r="AO46" s="245"/>
      <c r="AP46" s="245"/>
      <c r="AQ46" s="245"/>
      <c r="AR46" s="245"/>
      <c r="AS46" s="245"/>
      <c r="AT46" s="245" t="s">
        <v>13</v>
      </c>
    </row>
    <row r="47" spans="1:46" s="159" customFormat="1" ht="67.5" customHeight="1" x14ac:dyDescent="0.2">
      <c r="A47" s="155"/>
      <c r="B47" s="250"/>
      <c r="C47" s="253"/>
      <c r="D47" s="254"/>
      <c r="E47" s="257"/>
      <c r="F47" s="231" t="s">
        <v>522</v>
      </c>
      <c r="G47" s="231"/>
      <c r="H47" s="231"/>
      <c r="I47" s="231"/>
      <c r="J47" s="246" t="s">
        <v>523</v>
      </c>
      <c r="K47" s="247"/>
      <c r="L47" s="248"/>
      <c r="M47" s="160" t="s">
        <v>524</v>
      </c>
      <c r="N47" s="231" t="s">
        <v>525</v>
      </c>
      <c r="O47" s="231"/>
      <c r="P47" s="231"/>
      <c r="Q47" s="160" t="s">
        <v>526</v>
      </c>
      <c r="R47" s="231" t="s">
        <v>527</v>
      </c>
      <c r="S47" s="231"/>
      <c r="T47" s="160" t="s">
        <v>528</v>
      </c>
      <c r="U47" s="160" t="s">
        <v>529</v>
      </c>
      <c r="V47" s="246" t="s">
        <v>530</v>
      </c>
      <c r="W47" s="247"/>
      <c r="X47" s="247"/>
      <c r="Y47" s="248"/>
      <c r="Z47" s="231" t="s">
        <v>522</v>
      </c>
      <c r="AA47" s="231"/>
      <c r="AB47" s="231"/>
      <c r="AC47" s="231"/>
      <c r="AD47" s="246" t="s">
        <v>523</v>
      </c>
      <c r="AE47" s="247"/>
      <c r="AF47" s="248"/>
      <c r="AG47" s="160" t="s">
        <v>524</v>
      </c>
      <c r="AH47" s="231" t="s">
        <v>525</v>
      </c>
      <c r="AI47" s="231"/>
      <c r="AJ47" s="231"/>
      <c r="AK47" s="160" t="s">
        <v>526</v>
      </c>
      <c r="AL47" s="231" t="s">
        <v>527</v>
      </c>
      <c r="AM47" s="231"/>
      <c r="AN47" s="160" t="s">
        <v>528</v>
      </c>
      <c r="AO47" s="160" t="s">
        <v>529</v>
      </c>
      <c r="AP47" s="246" t="s">
        <v>530</v>
      </c>
      <c r="AQ47" s="247"/>
      <c r="AR47" s="247"/>
      <c r="AS47" s="248"/>
      <c r="AT47" s="245"/>
    </row>
    <row r="48" spans="1:46" s="159" customFormat="1" ht="67.5" customHeight="1" x14ac:dyDescent="0.2">
      <c r="A48" s="155"/>
      <c r="B48" s="250"/>
      <c r="C48" s="253"/>
      <c r="D48" s="254"/>
      <c r="E48" s="257"/>
      <c r="F48" s="231" t="s">
        <v>531</v>
      </c>
      <c r="G48" s="231"/>
      <c r="H48" s="231" t="s">
        <v>532</v>
      </c>
      <c r="I48" s="231"/>
      <c r="J48" s="231" t="s">
        <v>533</v>
      </c>
      <c r="K48" s="231" t="s">
        <v>534</v>
      </c>
      <c r="L48" s="160"/>
      <c r="M48" s="231" t="s">
        <v>536</v>
      </c>
      <c r="N48" s="231" t="s">
        <v>537</v>
      </c>
      <c r="O48" s="231" t="s">
        <v>538</v>
      </c>
      <c r="P48" s="231" t="s">
        <v>539</v>
      </c>
      <c r="Q48" s="231" t="s">
        <v>536</v>
      </c>
      <c r="R48" s="231" t="s">
        <v>540</v>
      </c>
      <c r="S48" s="231" t="s">
        <v>541</v>
      </c>
      <c r="T48" s="231" t="s">
        <v>536</v>
      </c>
      <c r="U48" s="231" t="s">
        <v>536</v>
      </c>
      <c r="V48" s="231" t="s">
        <v>536</v>
      </c>
      <c r="W48" s="231" t="s">
        <v>536</v>
      </c>
      <c r="X48" s="231" t="s">
        <v>536</v>
      </c>
      <c r="Y48" s="231" t="s">
        <v>536</v>
      </c>
      <c r="Z48" s="231" t="s">
        <v>531</v>
      </c>
      <c r="AA48" s="231"/>
      <c r="AB48" s="231" t="s">
        <v>532</v>
      </c>
      <c r="AC48" s="231"/>
      <c r="AD48" s="231" t="s">
        <v>533</v>
      </c>
      <c r="AE48" s="231" t="s">
        <v>534</v>
      </c>
      <c r="AF48" s="160"/>
      <c r="AG48" s="231" t="s">
        <v>536</v>
      </c>
      <c r="AH48" s="231" t="s">
        <v>537</v>
      </c>
      <c r="AI48" s="231" t="s">
        <v>538</v>
      </c>
      <c r="AJ48" s="231" t="s">
        <v>539</v>
      </c>
      <c r="AK48" s="231" t="s">
        <v>536</v>
      </c>
      <c r="AL48" s="231" t="s">
        <v>540</v>
      </c>
      <c r="AM48" s="231" t="s">
        <v>541</v>
      </c>
      <c r="AN48" s="231" t="s">
        <v>536</v>
      </c>
      <c r="AO48" s="231" t="s">
        <v>536</v>
      </c>
      <c r="AP48" s="231" t="s">
        <v>536</v>
      </c>
      <c r="AQ48" s="231" t="s">
        <v>536</v>
      </c>
      <c r="AR48" s="231" t="s">
        <v>536</v>
      </c>
      <c r="AS48" s="231" t="s">
        <v>536</v>
      </c>
      <c r="AT48" s="245"/>
    </row>
    <row r="49" spans="1:46" s="159" customFormat="1" ht="67.5" customHeight="1" x14ac:dyDescent="0.2">
      <c r="A49" s="155"/>
      <c r="B49" s="251"/>
      <c r="C49" s="255"/>
      <c r="D49" s="256"/>
      <c r="E49" s="257"/>
      <c r="F49" s="160" t="s">
        <v>542</v>
      </c>
      <c r="G49" s="160" t="s">
        <v>543</v>
      </c>
      <c r="H49" s="160" t="s">
        <v>542</v>
      </c>
      <c r="I49" s="160" t="s">
        <v>543</v>
      </c>
      <c r="J49" s="231"/>
      <c r="K49" s="231"/>
      <c r="L49" s="160"/>
      <c r="M49" s="231"/>
      <c r="N49" s="231"/>
      <c r="O49" s="231"/>
      <c r="P49" s="231"/>
      <c r="Q49" s="231"/>
      <c r="R49" s="231"/>
      <c r="S49" s="231"/>
      <c r="T49" s="231"/>
      <c r="U49" s="231"/>
      <c r="V49" s="231"/>
      <c r="W49" s="231"/>
      <c r="X49" s="231"/>
      <c r="Y49" s="231"/>
      <c r="Z49" s="160" t="s">
        <v>542</v>
      </c>
      <c r="AA49" s="160" t="s">
        <v>543</v>
      </c>
      <c r="AB49" s="160" t="s">
        <v>542</v>
      </c>
      <c r="AC49" s="160" t="s">
        <v>543</v>
      </c>
      <c r="AD49" s="231"/>
      <c r="AE49" s="231"/>
      <c r="AF49" s="160"/>
      <c r="AG49" s="231"/>
      <c r="AH49" s="231"/>
      <c r="AI49" s="231"/>
      <c r="AJ49" s="231"/>
      <c r="AK49" s="231"/>
      <c r="AL49" s="231"/>
      <c r="AM49" s="231"/>
      <c r="AN49" s="231"/>
      <c r="AO49" s="231"/>
      <c r="AP49" s="231"/>
      <c r="AQ49" s="231"/>
      <c r="AR49" s="231"/>
      <c r="AS49" s="231"/>
      <c r="AT49" s="245"/>
    </row>
    <row r="50" spans="1:46" s="159" customFormat="1" ht="15" customHeight="1" x14ac:dyDescent="0.2">
      <c r="A50" s="155"/>
      <c r="B50" s="232" t="s">
        <v>15</v>
      </c>
      <c r="C50" s="233"/>
      <c r="D50" s="234"/>
      <c r="E50" s="173" t="s">
        <v>19</v>
      </c>
      <c r="F50" s="235" t="s">
        <v>20</v>
      </c>
      <c r="G50" s="235"/>
      <c r="H50" s="235"/>
      <c r="I50" s="235"/>
      <c r="J50" s="235"/>
      <c r="K50" s="235"/>
      <c r="L50" s="235"/>
      <c r="M50" s="235"/>
      <c r="N50" s="235"/>
      <c r="O50" s="235"/>
      <c r="P50" s="235"/>
      <c r="Q50" s="235"/>
      <c r="R50" s="235"/>
      <c r="S50" s="235"/>
      <c r="T50" s="235"/>
      <c r="U50" s="235"/>
      <c r="V50" s="235"/>
      <c r="W50" s="235"/>
      <c r="X50" s="235"/>
      <c r="Y50" s="235"/>
      <c r="Z50" s="235" t="s">
        <v>20</v>
      </c>
      <c r="AA50" s="235"/>
      <c r="AB50" s="235"/>
      <c r="AC50" s="235"/>
      <c r="AD50" s="235"/>
      <c r="AE50" s="235"/>
      <c r="AF50" s="235"/>
      <c r="AG50" s="235"/>
      <c r="AH50" s="235"/>
      <c r="AI50" s="235"/>
      <c r="AJ50" s="235"/>
      <c r="AK50" s="235"/>
      <c r="AL50" s="235"/>
      <c r="AM50" s="235"/>
      <c r="AN50" s="235"/>
      <c r="AO50" s="235"/>
      <c r="AP50" s="235"/>
      <c r="AQ50" s="235"/>
      <c r="AR50" s="235"/>
      <c r="AS50" s="235"/>
      <c r="AT50" s="174" t="s">
        <v>21</v>
      </c>
    </row>
    <row r="51" spans="1:46" s="159" customFormat="1" ht="15" customHeight="1" x14ac:dyDescent="0.2">
      <c r="A51" s="155"/>
      <c r="B51" s="175" t="str">
        <f>+B12</f>
        <v>Pardavimų tarnyba</v>
      </c>
      <c r="C51" s="176" t="str">
        <f>+C12</f>
        <v>Klientų aptarnavimas</v>
      </c>
      <c r="D51" s="177"/>
      <c r="E51" s="170">
        <v>10875.8</v>
      </c>
      <c r="F51" s="178">
        <v>0</v>
      </c>
      <c r="G51" s="178">
        <v>0</v>
      </c>
      <c r="H51" s="178">
        <v>0</v>
      </c>
      <c r="I51" s="178">
        <v>0</v>
      </c>
      <c r="J51" s="178">
        <v>0</v>
      </c>
      <c r="K51" s="178">
        <v>0</v>
      </c>
      <c r="L51" s="178">
        <v>0</v>
      </c>
      <c r="M51" s="178">
        <v>2946.9569558894809</v>
      </c>
      <c r="N51" s="178">
        <v>2655.6879544352882</v>
      </c>
      <c r="O51" s="178">
        <v>0</v>
      </c>
      <c r="P51" s="178">
        <v>2655.6879544352882</v>
      </c>
      <c r="Q51" s="178">
        <v>0</v>
      </c>
      <c r="R51" s="178">
        <v>2617.4671352399414</v>
      </c>
      <c r="S51" s="178">
        <v>0</v>
      </c>
      <c r="T51" s="178">
        <v>0</v>
      </c>
      <c r="U51" s="178">
        <v>0</v>
      </c>
      <c r="V51" s="178">
        <v>0</v>
      </c>
      <c r="W51" s="178">
        <v>0</v>
      </c>
      <c r="X51" s="178">
        <v>0</v>
      </c>
      <c r="Y51" s="178">
        <v>0</v>
      </c>
      <c r="Z51" s="178">
        <v>0</v>
      </c>
      <c r="AA51" s="178">
        <v>0</v>
      </c>
      <c r="AB51" s="178">
        <v>0</v>
      </c>
      <c r="AC51" s="178">
        <v>0</v>
      </c>
      <c r="AD51" s="178">
        <v>0</v>
      </c>
      <c r="AE51" s="178">
        <v>0</v>
      </c>
      <c r="AF51" s="178">
        <v>0</v>
      </c>
      <c r="AG51" s="178">
        <v>0</v>
      </c>
      <c r="AH51" s="178">
        <v>0</v>
      </c>
      <c r="AI51" s="178">
        <v>0</v>
      </c>
      <c r="AJ51" s="178">
        <v>0</v>
      </c>
      <c r="AK51" s="178">
        <v>0</v>
      </c>
      <c r="AL51" s="178">
        <v>0</v>
      </c>
      <c r="AM51" s="178">
        <v>0</v>
      </c>
      <c r="AN51" s="178">
        <v>0</v>
      </c>
      <c r="AO51" s="178">
        <v>0</v>
      </c>
      <c r="AP51" s="178">
        <v>0</v>
      </c>
      <c r="AQ51" s="178">
        <v>0</v>
      </c>
      <c r="AR51" s="178">
        <v>0</v>
      </c>
      <c r="AS51" s="178">
        <v>0</v>
      </c>
      <c r="AT51" s="236" t="s">
        <v>550</v>
      </c>
    </row>
    <row r="52" spans="1:46" s="159" customFormat="1" ht="15" customHeight="1" x14ac:dyDescent="0.2">
      <c r="A52" s="155"/>
      <c r="B52" s="175" t="str">
        <f t="shared" ref="B52:C67" si="0">+B13</f>
        <v>Infrastrukūros eksploatacija</v>
      </c>
      <c r="C52" s="176" t="str">
        <f t="shared" si="0"/>
        <v>Transporto priemonių/mechanizmų kuro sąnaudų paskirstymas</v>
      </c>
      <c r="D52" s="177"/>
      <c r="E52" s="170">
        <f>SUMIFS('[1]3.pagrindinis'!$AG$1:$BJ$1,'[1]3.pagrindinis'!$AG$8:$BJ$8,#REF!)</f>
        <v>0</v>
      </c>
      <c r="F52" s="178"/>
      <c r="G52" s="178"/>
      <c r="H52" s="178"/>
      <c r="I52" s="178"/>
      <c r="J52" s="178"/>
      <c r="K52" s="178"/>
      <c r="L52" s="178"/>
      <c r="M52" s="178"/>
      <c r="N52" s="178"/>
      <c r="O52" s="178"/>
      <c r="P52" s="178"/>
      <c r="Q52" s="178"/>
      <c r="R52" s="178"/>
      <c r="S52" s="178"/>
      <c r="T52" s="178"/>
      <c r="U52" s="178"/>
      <c r="V52" s="178"/>
      <c r="W52" s="178"/>
      <c r="X52" s="178"/>
      <c r="Y52" s="178"/>
      <c r="Z52" s="178"/>
      <c r="AA52" s="178"/>
      <c r="AB52" s="178"/>
      <c r="AC52" s="178"/>
      <c r="AD52" s="178"/>
      <c r="AE52" s="178"/>
      <c r="AF52" s="178"/>
      <c r="AG52" s="178"/>
      <c r="AH52" s="178"/>
      <c r="AI52" s="178"/>
      <c r="AJ52" s="178"/>
      <c r="AK52" s="178"/>
      <c r="AL52" s="178"/>
      <c r="AM52" s="178"/>
      <c r="AN52" s="178"/>
      <c r="AO52" s="178"/>
      <c r="AP52" s="178"/>
      <c r="AQ52" s="178"/>
      <c r="AR52" s="178"/>
      <c r="AS52" s="178"/>
      <c r="AT52" s="237"/>
    </row>
    <row r="53" spans="1:46" s="159" customFormat="1" ht="15" customHeight="1" x14ac:dyDescent="0.2">
      <c r="A53" s="155"/>
      <c r="B53" s="175" t="str">
        <f t="shared" si="0"/>
        <v>Netaikoma</v>
      </c>
      <c r="C53" s="176" t="str">
        <f t="shared" si="0"/>
        <v>Netaikoma</v>
      </c>
      <c r="D53" s="177"/>
      <c r="E53" s="170">
        <f>SUMIFS('[1]3.pagrindinis'!$AG$1:$BJ$1,'[1]3.pagrindinis'!$AG$8:$BJ$8,#REF!)</f>
        <v>0</v>
      </c>
      <c r="F53" s="178"/>
      <c r="G53" s="178"/>
      <c r="H53" s="178"/>
      <c r="I53" s="178"/>
      <c r="J53" s="178"/>
      <c r="K53" s="178"/>
      <c r="L53" s="178"/>
      <c r="M53" s="178"/>
      <c r="N53" s="178"/>
      <c r="O53" s="178"/>
      <c r="P53" s="178"/>
      <c r="Q53" s="178"/>
      <c r="R53" s="178"/>
      <c r="S53" s="178"/>
      <c r="T53" s="178"/>
      <c r="U53" s="178"/>
      <c r="V53" s="178"/>
      <c r="W53" s="178"/>
      <c r="X53" s="178"/>
      <c r="Y53" s="178"/>
      <c r="Z53" s="178"/>
      <c r="AA53" s="178"/>
      <c r="AB53" s="178"/>
      <c r="AC53" s="178"/>
      <c r="AD53" s="178"/>
      <c r="AE53" s="178"/>
      <c r="AF53" s="178"/>
      <c r="AG53" s="178"/>
      <c r="AH53" s="178"/>
      <c r="AI53" s="178"/>
      <c r="AJ53" s="178"/>
      <c r="AK53" s="178"/>
      <c r="AL53" s="178"/>
      <c r="AM53" s="178"/>
      <c r="AN53" s="178"/>
      <c r="AO53" s="178"/>
      <c r="AP53" s="178"/>
      <c r="AQ53" s="178"/>
      <c r="AR53" s="178"/>
      <c r="AS53" s="178"/>
      <c r="AT53" s="237"/>
    </row>
    <row r="54" spans="1:46" s="159" customFormat="1" ht="15" customHeight="1" x14ac:dyDescent="0.2">
      <c r="A54" s="155"/>
      <c r="B54" s="175" t="str">
        <f t="shared" si="0"/>
        <v>Netaikoma</v>
      </c>
      <c r="C54" s="176" t="str">
        <f t="shared" si="0"/>
        <v>Netaikoma</v>
      </c>
      <c r="D54" s="177"/>
      <c r="E54" s="170">
        <f>SUMIFS('[1]3.pagrindinis'!$AG$1:$BJ$1,'[1]3.pagrindinis'!$AG$8:$BJ$8,#REF!)</f>
        <v>0</v>
      </c>
      <c r="F54" s="178"/>
      <c r="G54" s="178"/>
      <c r="H54" s="178"/>
      <c r="I54" s="178"/>
      <c r="J54" s="178"/>
      <c r="K54" s="178"/>
      <c r="L54" s="178"/>
      <c r="M54" s="178"/>
      <c r="N54" s="178"/>
      <c r="O54" s="178"/>
      <c r="P54" s="178"/>
      <c r="Q54" s="178"/>
      <c r="R54" s="178"/>
      <c r="S54" s="178"/>
      <c r="T54" s="178"/>
      <c r="U54" s="178"/>
      <c r="V54" s="178"/>
      <c r="W54" s="178"/>
      <c r="X54" s="178"/>
      <c r="Y54" s="178"/>
      <c r="Z54" s="178"/>
      <c r="AA54" s="178"/>
      <c r="AB54" s="178"/>
      <c r="AC54" s="178"/>
      <c r="AD54" s="178"/>
      <c r="AE54" s="178"/>
      <c r="AF54" s="178"/>
      <c r="AG54" s="178"/>
      <c r="AH54" s="178"/>
      <c r="AI54" s="178"/>
      <c r="AJ54" s="178"/>
      <c r="AK54" s="178"/>
      <c r="AL54" s="178"/>
      <c r="AM54" s="178"/>
      <c r="AN54" s="178"/>
      <c r="AO54" s="178"/>
      <c r="AP54" s="178"/>
      <c r="AQ54" s="178"/>
      <c r="AR54" s="178"/>
      <c r="AS54" s="178"/>
      <c r="AT54" s="237"/>
    </row>
    <row r="55" spans="1:46" s="159" customFormat="1" ht="15" customHeight="1" x14ac:dyDescent="0.2">
      <c r="A55" s="155"/>
      <c r="B55" s="175" t="str">
        <f t="shared" si="0"/>
        <v>Netaikoma</v>
      </c>
      <c r="C55" s="176" t="str">
        <f t="shared" si="0"/>
        <v>Netaikoma</v>
      </c>
      <c r="D55" s="177"/>
      <c r="E55" s="170">
        <f>SUMIFS('[1]3.pagrindinis'!$AG$1:$BJ$1,'[1]3.pagrindinis'!$AG$8:$BJ$8,#REF!)</f>
        <v>0</v>
      </c>
      <c r="F55" s="178"/>
      <c r="G55" s="178"/>
      <c r="H55" s="178"/>
      <c r="I55" s="178"/>
      <c r="J55" s="178"/>
      <c r="K55" s="178"/>
      <c r="L55" s="178"/>
      <c r="M55" s="178"/>
      <c r="N55" s="178"/>
      <c r="O55" s="178"/>
      <c r="P55" s="178"/>
      <c r="Q55" s="178"/>
      <c r="R55" s="178"/>
      <c r="S55" s="178"/>
      <c r="T55" s="178"/>
      <c r="U55" s="178"/>
      <c r="V55" s="178"/>
      <c r="W55" s="178"/>
      <c r="X55" s="178"/>
      <c r="Y55" s="178"/>
      <c r="Z55" s="178"/>
      <c r="AA55" s="178"/>
      <c r="AB55" s="178"/>
      <c r="AC55" s="178"/>
      <c r="AD55" s="178"/>
      <c r="AE55" s="178"/>
      <c r="AF55" s="178"/>
      <c r="AG55" s="178"/>
      <c r="AH55" s="178"/>
      <c r="AI55" s="178"/>
      <c r="AJ55" s="178"/>
      <c r="AK55" s="178"/>
      <c r="AL55" s="178"/>
      <c r="AM55" s="178"/>
      <c r="AN55" s="178"/>
      <c r="AO55" s="178"/>
      <c r="AP55" s="178"/>
      <c r="AQ55" s="178"/>
      <c r="AR55" s="178"/>
      <c r="AS55" s="178"/>
      <c r="AT55" s="237"/>
    </row>
    <row r="56" spans="1:46" s="159" customFormat="1" ht="15" customHeight="1" x14ac:dyDescent="0.2">
      <c r="A56" s="155"/>
      <c r="B56" s="175" t="str">
        <f t="shared" si="0"/>
        <v>Netaikoma</v>
      </c>
      <c r="C56" s="176" t="str">
        <f t="shared" si="0"/>
        <v>Netaikoma</v>
      </c>
      <c r="D56" s="177"/>
      <c r="E56" s="170">
        <f>SUMIFS('[1]3.pagrindinis'!$AG$1:$BJ$1,'[1]3.pagrindinis'!$AG$8:$BJ$8,#REF!)</f>
        <v>0</v>
      </c>
      <c r="F56" s="178"/>
      <c r="G56" s="178"/>
      <c r="H56" s="178"/>
      <c r="I56" s="178"/>
      <c r="J56" s="178"/>
      <c r="K56" s="178"/>
      <c r="L56" s="178"/>
      <c r="M56" s="178"/>
      <c r="N56" s="178"/>
      <c r="O56" s="178"/>
      <c r="P56" s="178"/>
      <c r="Q56" s="178"/>
      <c r="R56" s="178"/>
      <c r="S56" s="178"/>
      <c r="T56" s="178"/>
      <c r="U56" s="178"/>
      <c r="V56" s="178"/>
      <c r="W56" s="178"/>
      <c r="X56" s="178"/>
      <c r="Y56" s="178"/>
      <c r="Z56" s="178"/>
      <c r="AA56" s="178"/>
      <c r="AB56" s="178"/>
      <c r="AC56" s="178"/>
      <c r="AD56" s="178"/>
      <c r="AE56" s="178"/>
      <c r="AF56" s="178"/>
      <c r="AG56" s="178"/>
      <c r="AH56" s="178"/>
      <c r="AI56" s="178"/>
      <c r="AJ56" s="178"/>
      <c r="AK56" s="178"/>
      <c r="AL56" s="178"/>
      <c r="AM56" s="178"/>
      <c r="AN56" s="178"/>
      <c r="AO56" s="178"/>
      <c r="AP56" s="178"/>
      <c r="AQ56" s="178"/>
      <c r="AR56" s="178"/>
      <c r="AS56" s="178"/>
      <c r="AT56" s="237"/>
    </row>
    <row r="57" spans="1:46" s="159" customFormat="1" ht="15" customHeight="1" x14ac:dyDescent="0.2">
      <c r="A57" s="155"/>
      <c r="B57" s="175" t="str">
        <f t="shared" si="0"/>
        <v>Netaikoma</v>
      </c>
      <c r="C57" s="176" t="str">
        <f t="shared" si="0"/>
        <v>Netaikoma</v>
      </c>
      <c r="D57" s="177"/>
      <c r="E57" s="170">
        <f>SUMIFS('[1]3.pagrindinis'!$AG$1:$BJ$1,'[1]3.pagrindinis'!$AG$8:$BJ$8,#REF!)</f>
        <v>0</v>
      </c>
      <c r="F57" s="178"/>
      <c r="G57" s="178"/>
      <c r="H57" s="178"/>
      <c r="I57" s="178"/>
      <c r="J57" s="178"/>
      <c r="K57" s="178"/>
      <c r="L57" s="178"/>
      <c r="M57" s="178"/>
      <c r="N57" s="178"/>
      <c r="O57" s="178"/>
      <c r="P57" s="178"/>
      <c r="Q57" s="178"/>
      <c r="R57" s="178"/>
      <c r="S57" s="178"/>
      <c r="T57" s="178"/>
      <c r="U57" s="178"/>
      <c r="V57" s="178"/>
      <c r="W57" s="178"/>
      <c r="X57" s="178"/>
      <c r="Y57" s="178"/>
      <c r="Z57" s="178"/>
      <c r="AA57" s="178"/>
      <c r="AB57" s="178"/>
      <c r="AC57" s="178"/>
      <c r="AD57" s="178"/>
      <c r="AE57" s="178"/>
      <c r="AF57" s="178"/>
      <c r="AG57" s="178"/>
      <c r="AH57" s="178"/>
      <c r="AI57" s="178"/>
      <c r="AJ57" s="178"/>
      <c r="AK57" s="178"/>
      <c r="AL57" s="178"/>
      <c r="AM57" s="178"/>
      <c r="AN57" s="178"/>
      <c r="AO57" s="178"/>
      <c r="AP57" s="178"/>
      <c r="AQ57" s="178"/>
      <c r="AR57" s="178"/>
      <c r="AS57" s="178"/>
      <c r="AT57" s="237"/>
    </row>
    <row r="58" spans="1:46" s="159" customFormat="1" ht="15" customHeight="1" x14ac:dyDescent="0.2">
      <c r="A58" s="155"/>
      <c r="B58" s="175" t="str">
        <f t="shared" si="0"/>
        <v>Netaikoma</v>
      </c>
      <c r="C58" s="176" t="str">
        <f t="shared" si="0"/>
        <v>Netaikoma</v>
      </c>
      <c r="D58" s="177"/>
      <c r="E58" s="170">
        <f>SUMIFS('[1]3.pagrindinis'!$AG$1:$BJ$1,'[1]3.pagrindinis'!$AG$8:$BJ$8,#REF!)</f>
        <v>0</v>
      </c>
      <c r="F58" s="178"/>
      <c r="G58" s="178"/>
      <c r="H58" s="178"/>
      <c r="I58" s="178"/>
      <c r="J58" s="178"/>
      <c r="K58" s="178"/>
      <c r="L58" s="178"/>
      <c r="M58" s="178"/>
      <c r="N58" s="178"/>
      <c r="O58" s="178"/>
      <c r="P58" s="178"/>
      <c r="Q58" s="178"/>
      <c r="R58" s="178"/>
      <c r="S58" s="178"/>
      <c r="T58" s="178"/>
      <c r="U58" s="178"/>
      <c r="V58" s="178"/>
      <c r="W58" s="178"/>
      <c r="X58" s="178"/>
      <c r="Y58" s="178"/>
      <c r="Z58" s="178"/>
      <c r="AA58" s="178"/>
      <c r="AB58" s="178"/>
      <c r="AC58" s="178"/>
      <c r="AD58" s="178"/>
      <c r="AE58" s="178"/>
      <c r="AF58" s="178"/>
      <c r="AG58" s="178"/>
      <c r="AH58" s="178"/>
      <c r="AI58" s="178"/>
      <c r="AJ58" s="178"/>
      <c r="AK58" s="178"/>
      <c r="AL58" s="178"/>
      <c r="AM58" s="178"/>
      <c r="AN58" s="178"/>
      <c r="AO58" s="178"/>
      <c r="AP58" s="178"/>
      <c r="AQ58" s="178"/>
      <c r="AR58" s="178"/>
      <c r="AS58" s="178"/>
      <c r="AT58" s="237"/>
    </row>
    <row r="59" spans="1:46" s="159" customFormat="1" ht="15" customHeight="1" x14ac:dyDescent="0.2">
      <c r="A59" s="155"/>
      <c r="B59" s="175" t="str">
        <f t="shared" si="0"/>
        <v>Netaikoma</v>
      </c>
      <c r="C59" s="176" t="str">
        <f t="shared" si="0"/>
        <v>Netaikoma</v>
      </c>
      <c r="D59" s="177"/>
      <c r="E59" s="170">
        <f>SUMIFS('[1]3.pagrindinis'!$AG$1:$BJ$1,'[1]3.pagrindinis'!$AG$8:$BJ$8,#REF!)</f>
        <v>0</v>
      </c>
      <c r="F59" s="178"/>
      <c r="G59" s="178"/>
      <c r="H59" s="178"/>
      <c r="I59" s="178"/>
      <c r="J59" s="178"/>
      <c r="K59" s="178"/>
      <c r="L59" s="178"/>
      <c r="M59" s="178"/>
      <c r="N59" s="178"/>
      <c r="O59" s="178"/>
      <c r="P59" s="178"/>
      <c r="Q59" s="178"/>
      <c r="R59" s="178"/>
      <c r="S59" s="178"/>
      <c r="T59" s="178"/>
      <c r="U59" s="178"/>
      <c r="V59" s="178"/>
      <c r="W59" s="178"/>
      <c r="X59" s="178"/>
      <c r="Y59" s="178"/>
      <c r="Z59" s="178"/>
      <c r="AA59" s="178"/>
      <c r="AB59" s="178"/>
      <c r="AC59" s="178"/>
      <c r="AD59" s="178"/>
      <c r="AE59" s="178"/>
      <c r="AF59" s="178"/>
      <c r="AG59" s="178"/>
      <c r="AH59" s="178"/>
      <c r="AI59" s="178"/>
      <c r="AJ59" s="178"/>
      <c r="AK59" s="178"/>
      <c r="AL59" s="178"/>
      <c r="AM59" s="178"/>
      <c r="AN59" s="178"/>
      <c r="AO59" s="178"/>
      <c r="AP59" s="178"/>
      <c r="AQ59" s="178"/>
      <c r="AR59" s="178"/>
      <c r="AS59" s="178"/>
      <c r="AT59" s="237"/>
    </row>
    <row r="60" spans="1:46" s="159" customFormat="1" ht="15" customHeight="1" x14ac:dyDescent="0.2">
      <c r="A60" s="155"/>
      <c r="B60" s="175" t="str">
        <f t="shared" si="0"/>
        <v>Netaikoma</v>
      </c>
      <c r="C60" s="176" t="str">
        <f t="shared" si="0"/>
        <v>Netaikoma</v>
      </c>
      <c r="D60" s="177"/>
      <c r="E60" s="170">
        <f>SUMIFS('[1]3.pagrindinis'!$AG$1:$BJ$1,'[1]3.pagrindinis'!$AG$8:$BJ$8,#REF!)</f>
        <v>0</v>
      </c>
      <c r="F60" s="178"/>
      <c r="G60" s="178"/>
      <c r="H60" s="178"/>
      <c r="I60" s="178"/>
      <c r="J60" s="178"/>
      <c r="K60" s="178"/>
      <c r="L60" s="178"/>
      <c r="M60" s="178"/>
      <c r="N60" s="178"/>
      <c r="O60" s="178"/>
      <c r="P60" s="178"/>
      <c r="Q60" s="178"/>
      <c r="R60" s="178"/>
      <c r="S60" s="178"/>
      <c r="T60" s="178"/>
      <c r="U60" s="178"/>
      <c r="V60" s="178"/>
      <c r="W60" s="178"/>
      <c r="X60" s="178"/>
      <c r="Y60" s="178"/>
      <c r="Z60" s="178"/>
      <c r="AA60" s="178"/>
      <c r="AB60" s="178"/>
      <c r="AC60" s="178"/>
      <c r="AD60" s="178"/>
      <c r="AE60" s="178"/>
      <c r="AF60" s="178"/>
      <c r="AG60" s="178"/>
      <c r="AH60" s="178"/>
      <c r="AI60" s="178"/>
      <c r="AJ60" s="178"/>
      <c r="AK60" s="178"/>
      <c r="AL60" s="178"/>
      <c r="AM60" s="178"/>
      <c r="AN60" s="178"/>
      <c r="AO60" s="178"/>
      <c r="AP60" s="178"/>
      <c r="AQ60" s="178"/>
      <c r="AR60" s="178"/>
      <c r="AS60" s="178"/>
      <c r="AT60" s="237"/>
    </row>
    <row r="61" spans="1:46" s="159" customFormat="1" ht="15" customHeight="1" x14ac:dyDescent="0.2">
      <c r="A61" s="155"/>
      <c r="B61" s="175" t="str">
        <f t="shared" si="0"/>
        <v>Netaikoma</v>
      </c>
      <c r="C61" s="176" t="str">
        <f t="shared" si="0"/>
        <v>Netaikoma</v>
      </c>
      <c r="D61" s="177"/>
      <c r="E61" s="170">
        <f>SUMIFS('[1]3.pagrindinis'!$AG$1:$BJ$1,'[1]3.pagrindinis'!$AG$8:$BJ$8,#REF!)</f>
        <v>0</v>
      </c>
      <c r="F61" s="178"/>
      <c r="G61" s="178"/>
      <c r="H61" s="178"/>
      <c r="I61" s="178"/>
      <c r="J61" s="178"/>
      <c r="K61" s="178"/>
      <c r="L61" s="178"/>
      <c r="M61" s="178"/>
      <c r="N61" s="178"/>
      <c r="O61" s="178"/>
      <c r="P61" s="178"/>
      <c r="Q61" s="178"/>
      <c r="R61" s="178"/>
      <c r="S61" s="178"/>
      <c r="T61" s="178"/>
      <c r="U61" s="178"/>
      <c r="V61" s="178"/>
      <c r="W61" s="178"/>
      <c r="X61" s="178"/>
      <c r="Y61" s="178"/>
      <c r="Z61" s="178"/>
      <c r="AA61" s="178"/>
      <c r="AB61" s="178"/>
      <c r="AC61" s="178"/>
      <c r="AD61" s="178"/>
      <c r="AE61" s="178"/>
      <c r="AF61" s="178"/>
      <c r="AG61" s="178"/>
      <c r="AH61" s="178"/>
      <c r="AI61" s="178"/>
      <c r="AJ61" s="178"/>
      <c r="AK61" s="178"/>
      <c r="AL61" s="178"/>
      <c r="AM61" s="178"/>
      <c r="AN61" s="178"/>
      <c r="AO61" s="178"/>
      <c r="AP61" s="178"/>
      <c r="AQ61" s="178"/>
      <c r="AR61" s="178"/>
      <c r="AS61" s="178"/>
      <c r="AT61" s="237"/>
    </row>
    <row r="62" spans="1:46" s="159" customFormat="1" ht="15" customHeight="1" x14ac:dyDescent="0.2">
      <c r="A62" s="155"/>
      <c r="B62" s="175" t="str">
        <f t="shared" si="0"/>
        <v>Netaikoma</v>
      </c>
      <c r="C62" s="176" t="str">
        <f t="shared" si="0"/>
        <v>Netaikoma</v>
      </c>
      <c r="D62" s="177"/>
      <c r="E62" s="170">
        <f>SUMIFS('[1]3.pagrindinis'!$AG$1:$BJ$1,'[1]3.pagrindinis'!$AG$8:$BJ$8,#REF!)</f>
        <v>0</v>
      </c>
      <c r="F62" s="178"/>
      <c r="G62" s="178"/>
      <c r="H62" s="178"/>
      <c r="I62" s="178"/>
      <c r="J62" s="178"/>
      <c r="K62" s="178"/>
      <c r="L62" s="178"/>
      <c r="M62" s="178"/>
      <c r="N62" s="178"/>
      <c r="O62" s="178"/>
      <c r="P62" s="178"/>
      <c r="Q62" s="178"/>
      <c r="R62" s="178"/>
      <c r="S62" s="178"/>
      <c r="T62" s="178"/>
      <c r="U62" s="178"/>
      <c r="V62" s="178"/>
      <c r="W62" s="178"/>
      <c r="X62" s="178"/>
      <c r="Y62" s="178"/>
      <c r="Z62" s="178"/>
      <c r="AA62" s="178"/>
      <c r="AB62" s="178"/>
      <c r="AC62" s="178"/>
      <c r="AD62" s="178"/>
      <c r="AE62" s="178"/>
      <c r="AF62" s="178"/>
      <c r="AG62" s="178"/>
      <c r="AH62" s="178"/>
      <c r="AI62" s="178"/>
      <c r="AJ62" s="178"/>
      <c r="AK62" s="178"/>
      <c r="AL62" s="178"/>
      <c r="AM62" s="178"/>
      <c r="AN62" s="178"/>
      <c r="AO62" s="178"/>
      <c r="AP62" s="178"/>
      <c r="AQ62" s="178"/>
      <c r="AR62" s="178"/>
      <c r="AS62" s="178"/>
      <c r="AT62" s="237"/>
    </row>
    <row r="63" spans="1:46" s="159" customFormat="1" ht="15" customHeight="1" x14ac:dyDescent="0.2">
      <c r="A63" s="155"/>
      <c r="B63" s="175" t="str">
        <f t="shared" si="0"/>
        <v>Netaikoma</v>
      </c>
      <c r="C63" s="176" t="str">
        <f t="shared" si="0"/>
        <v>Netaikoma</v>
      </c>
      <c r="D63" s="177"/>
      <c r="E63" s="170">
        <f>SUMIFS('[1]3.pagrindinis'!$AG$1:$BJ$1,'[1]3.pagrindinis'!$AG$8:$BJ$8,#REF!)</f>
        <v>0</v>
      </c>
      <c r="F63" s="178"/>
      <c r="G63" s="178"/>
      <c r="H63" s="178"/>
      <c r="I63" s="178"/>
      <c r="J63" s="178"/>
      <c r="K63" s="178"/>
      <c r="L63" s="178"/>
      <c r="M63" s="178"/>
      <c r="N63" s="178"/>
      <c r="O63" s="178"/>
      <c r="P63" s="178"/>
      <c r="Q63" s="178"/>
      <c r="R63" s="178"/>
      <c r="S63" s="178"/>
      <c r="T63" s="178"/>
      <c r="U63" s="178"/>
      <c r="V63" s="178"/>
      <c r="W63" s="178"/>
      <c r="X63" s="178"/>
      <c r="Y63" s="178"/>
      <c r="Z63" s="178"/>
      <c r="AA63" s="178"/>
      <c r="AB63" s="178"/>
      <c r="AC63" s="178"/>
      <c r="AD63" s="178"/>
      <c r="AE63" s="178"/>
      <c r="AF63" s="178"/>
      <c r="AG63" s="178"/>
      <c r="AH63" s="178"/>
      <c r="AI63" s="178"/>
      <c r="AJ63" s="178"/>
      <c r="AK63" s="178"/>
      <c r="AL63" s="178"/>
      <c r="AM63" s="178"/>
      <c r="AN63" s="178"/>
      <c r="AO63" s="178"/>
      <c r="AP63" s="178"/>
      <c r="AQ63" s="178"/>
      <c r="AR63" s="178"/>
      <c r="AS63" s="178"/>
      <c r="AT63" s="237"/>
    </row>
    <row r="64" spans="1:46" s="159" customFormat="1" ht="15" customHeight="1" x14ac:dyDescent="0.2">
      <c r="A64" s="155"/>
      <c r="B64" s="175" t="str">
        <f t="shared" si="0"/>
        <v>Netaikoma</v>
      </c>
      <c r="C64" s="176" t="str">
        <f t="shared" si="0"/>
        <v>Netaikoma</v>
      </c>
      <c r="D64" s="177"/>
      <c r="E64" s="170">
        <f>SUMIFS('[1]3.pagrindinis'!$AG$1:$BJ$1,'[1]3.pagrindinis'!$AG$8:$BJ$8,#REF!)</f>
        <v>0</v>
      </c>
      <c r="F64" s="178"/>
      <c r="G64" s="178"/>
      <c r="H64" s="178"/>
      <c r="I64" s="178"/>
      <c r="J64" s="178"/>
      <c r="K64" s="178"/>
      <c r="L64" s="178"/>
      <c r="M64" s="178"/>
      <c r="N64" s="178"/>
      <c r="O64" s="178"/>
      <c r="P64" s="178"/>
      <c r="Q64" s="178"/>
      <c r="R64" s="178"/>
      <c r="S64" s="178"/>
      <c r="T64" s="178"/>
      <c r="U64" s="178"/>
      <c r="V64" s="178"/>
      <c r="W64" s="178"/>
      <c r="X64" s="178"/>
      <c r="Y64" s="178"/>
      <c r="Z64" s="178"/>
      <c r="AA64" s="178"/>
      <c r="AB64" s="178"/>
      <c r="AC64" s="178"/>
      <c r="AD64" s="178"/>
      <c r="AE64" s="178"/>
      <c r="AF64" s="178"/>
      <c r="AG64" s="178"/>
      <c r="AH64" s="178"/>
      <c r="AI64" s="178"/>
      <c r="AJ64" s="178"/>
      <c r="AK64" s="178"/>
      <c r="AL64" s="178"/>
      <c r="AM64" s="178"/>
      <c r="AN64" s="178"/>
      <c r="AO64" s="178"/>
      <c r="AP64" s="178"/>
      <c r="AQ64" s="178"/>
      <c r="AR64" s="178"/>
      <c r="AS64" s="178"/>
      <c r="AT64" s="237"/>
    </row>
    <row r="65" spans="1:46" s="159" customFormat="1" ht="15" customHeight="1" x14ac:dyDescent="0.2">
      <c r="A65" s="155"/>
      <c r="B65" s="175" t="str">
        <f t="shared" si="0"/>
        <v>Netaikoma</v>
      </c>
      <c r="C65" s="176" t="str">
        <f t="shared" si="0"/>
        <v>Netaikoma</v>
      </c>
      <c r="D65" s="177"/>
      <c r="E65" s="170">
        <f>SUMIFS('[1]3.pagrindinis'!$AG$1:$BJ$1,'[1]3.pagrindinis'!$AG$8:$BJ$8,#REF!)</f>
        <v>0</v>
      </c>
      <c r="F65" s="178"/>
      <c r="G65" s="178"/>
      <c r="H65" s="178"/>
      <c r="I65" s="178"/>
      <c r="J65" s="178"/>
      <c r="K65" s="178"/>
      <c r="L65" s="178"/>
      <c r="M65" s="178"/>
      <c r="N65" s="178"/>
      <c r="O65" s="178"/>
      <c r="P65" s="178"/>
      <c r="Q65" s="178"/>
      <c r="R65" s="178"/>
      <c r="S65" s="178"/>
      <c r="T65" s="178"/>
      <c r="U65" s="178"/>
      <c r="V65" s="178"/>
      <c r="W65" s="178"/>
      <c r="X65" s="178"/>
      <c r="Y65" s="178"/>
      <c r="Z65" s="178"/>
      <c r="AA65" s="178"/>
      <c r="AB65" s="178"/>
      <c r="AC65" s="178"/>
      <c r="AD65" s="178"/>
      <c r="AE65" s="178"/>
      <c r="AF65" s="178"/>
      <c r="AG65" s="178"/>
      <c r="AH65" s="178"/>
      <c r="AI65" s="178"/>
      <c r="AJ65" s="178"/>
      <c r="AK65" s="178"/>
      <c r="AL65" s="178"/>
      <c r="AM65" s="178"/>
      <c r="AN65" s="178"/>
      <c r="AO65" s="178"/>
      <c r="AP65" s="178"/>
      <c r="AQ65" s="178"/>
      <c r="AR65" s="178"/>
      <c r="AS65" s="178"/>
      <c r="AT65" s="237"/>
    </row>
    <row r="66" spans="1:46" s="159" customFormat="1" ht="15" customHeight="1" x14ac:dyDescent="0.2">
      <c r="A66" s="155"/>
      <c r="B66" s="175" t="str">
        <f t="shared" si="0"/>
        <v>Netaikoma</v>
      </c>
      <c r="C66" s="176" t="str">
        <f t="shared" si="0"/>
        <v>Netaikoma</v>
      </c>
      <c r="D66" s="177"/>
      <c r="E66" s="170">
        <f>SUMIFS('[1]3.pagrindinis'!$AG$1:$BJ$1,'[1]3.pagrindinis'!$AG$8:$BJ$8,#REF!)</f>
        <v>0</v>
      </c>
      <c r="F66" s="178"/>
      <c r="G66" s="178"/>
      <c r="H66" s="178"/>
      <c r="I66" s="178"/>
      <c r="J66" s="178"/>
      <c r="K66" s="178"/>
      <c r="L66" s="178"/>
      <c r="M66" s="178"/>
      <c r="N66" s="178"/>
      <c r="O66" s="178"/>
      <c r="P66" s="178"/>
      <c r="Q66" s="178"/>
      <c r="R66" s="178"/>
      <c r="S66" s="178"/>
      <c r="T66" s="178"/>
      <c r="U66" s="178"/>
      <c r="V66" s="178"/>
      <c r="W66" s="178"/>
      <c r="X66" s="178"/>
      <c r="Y66" s="178"/>
      <c r="Z66" s="178"/>
      <c r="AA66" s="178"/>
      <c r="AB66" s="178"/>
      <c r="AC66" s="178"/>
      <c r="AD66" s="178"/>
      <c r="AE66" s="178"/>
      <c r="AF66" s="178"/>
      <c r="AG66" s="178"/>
      <c r="AH66" s="178"/>
      <c r="AI66" s="178"/>
      <c r="AJ66" s="178"/>
      <c r="AK66" s="178"/>
      <c r="AL66" s="178"/>
      <c r="AM66" s="178"/>
      <c r="AN66" s="178"/>
      <c r="AO66" s="178"/>
      <c r="AP66" s="178"/>
      <c r="AQ66" s="178"/>
      <c r="AR66" s="178"/>
      <c r="AS66" s="178"/>
      <c r="AT66" s="237"/>
    </row>
    <row r="67" spans="1:46" s="159" customFormat="1" ht="15" customHeight="1" x14ac:dyDescent="0.2">
      <c r="A67" s="155"/>
      <c r="B67" s="175" t="str">
        <f t="shared" si="0"/>
        <v>Netaikoma</v>
      </c>
      <c r="C67" s="176" t="str">
        <f t="shared" si="0"/>
        <v>Netaikoma</v>
      </c>
      <c r="D67" s="177"/>
      <c r="E67" s="170">
        <f>SUMIFS('[1]3.pagrindinis'!$AG$1:$BJ$1,'[1]3.pagrindinis'!$AG$8:$BJ$8,#REF!)</f>
        <v>0</v>
      </c>
      <c r="F67" s="178"/>
      <c r="G67" s="178"/>
      <c r="H67" s="178"/>
      <c r="I67" s="178"/>
      <c r="J67" s="178"/>
      <c r="K67" s="178"/>
      <c r="L67" s="178"/>
      <c r="M67" s="178"/>
      <c r="N67" s="178"/>
      <c r="O67" s="178"/>
      <c r="P67" s="178"/>
      <c r="Q67" s="178"/>
      <c r="R67" s="178"/>
      <c r="S67" s="178"/>
      <c r="T67" s="178"/>
      <c r="U67" s="178"/>
      <c r="V67" s="178"/>
      <c r="W67" s="178"/>
      <c r="X67" s="178"/>
      <c r="Y67" s="178"/>
      <c r="Z67" s="178"/>
      <c r="AA67" s="178"/>
      <c r="AB67" s="178"/>
      <c r="AC67" s="178"/>
      <c r="AD67" s="178"/>
      <c r="AE67" s="178"/>
      <c r="AF67" s="178"/>
      <c r="AG67" s="178"/>
      <c r="AH67" s="178"/>
      <c r="AI67" s="178"/>
      <c r="AJ67" s="178"/>
      <c r="AK67" s="178"/>
      <c r="AL67" s="178"/>
      <c r="AM67" s="178"/>
      <c r="AN67" s="178"/>
      <c r="AO67" s="178"/>
      <c r="AP67" s="178"/>
      <c r="AQ67" s="178"/>
      <c r="AR67" s="178"/>
      <c r="AS67" s="178"/>
      <c r="AT67" s="237"/>
    </row>
    <row r="68" spans="1:46" s="159" customFormat="1" ht="15" customHeight="1" x14ac:dyDescent="0.2">
      <c r="A68" s="155"/>
      <c r="B68" s="175" t="str">
        <f t="shared" ref="B68:C80" si="1">+B29</f>
        <v>Netaikoma</v>
      </c>
      <c r="C68" s="176" t="str">
        <f t="shared" si="1"/>
        <v>Netaikoma</v>
      </c>
      <c r="D68" s="177"/>
      <c r="E68" s="170">
        <f>SUMIFS('[1]3.pagrindinis'!$AG$1:$BJ$1,'[1]3.pagrindinis'!$AG$8:$BJ$8,#REF!)</f>
        <v>0</v>
      </c>
      <c r="F68" s="178"/>
      <c r="G68" s="178"/>
      <c r="H68" s="178"/>
      <c r="I68" s="178"/>
      <c r="J68" s="178"/>
      <c r="K68" s="178"/>
      <c r="L68" s="178"/>
      <c r="M68" s="178"/>
      <c r="N68" s="178"/>
      <c r="O68" s="178"/>
      <c r="P68" s="178"/>
      <c r="Q68" s="178"/>
      <c r="R68" s="178"/>
      <c r="S68" s="178"/>
      <c r="T68" s="178"/>
      <c r="U68" s="178"/>
      <c r="V68" s="178"/>
      <c r="W68" s="178"/>
      <c r="X68" s="178"/>
      <c r="Y68" s="178"/>
      <c r="Z68" s="178"/>
      <c r="AA68" s="178"/>
      <c r="AB68" s="178"/>
      <c r="AC68" s="178"/>
      <c r="AD68" s="178"/>
      <c r="AE68" s="178"/>
      <c r="AF68" s="178"/>
      <c r="AG68" s="178"/>
      <c r="AH68" s="178"/>
      <c r="AI68" s="178"/>
      <c r="AJ68" s="178"/>
      <c r="AK68" s="178"/>
      <c r="AL68" s="178"/>
      <c r="AM68" s="178"/>
      <c r="AN68" s="178"/>
      <c r="AO68" s="178"/>
      <c r="AP68" s="178"/>
      <c r="AQ68" s="178"/>
      <c r="AR68" s="178"/>
      <c r="AS68" s="178"/>
      <c r="AT68" s="237"/>
    </row>
    <row r="69" spans="1:46" s="159" customFormat="1" ht="15" customHeight="1" x14ac:dyDescent="0.2">
      <c r="A69" s="155"/>
      <c r="B69" s="175" t="str">
        <f t="shared" si="1"/>
        <v>Netaikoma</v>
      </c>
      <c r="C69" s="176" t="str">
        <f t="shared" si="1"/>
        <v>Netaikoma</v>
      </c>
      <c r="D69" s="177"/>
      <c r="E69" s="170">
        <f>SUMIFS('[1]3.pagrindinis'!$AG$1:$BJ$1,'[1]3.pagrindinis'!$AG$8:$BJ$8,#REF!)</f>
        <v>0</v>
      </c>
      <c r="F69" s="178"/>
      <c r="G69" s="178"/>
      <c r="H69" s="178"/>
      <c r="I69" s="178"/>
      <c r="J69" s="178"/>
      <c r="K69" s="178"/>
      <c r="L69" s="178"/>
      <c r="M69" s="178"/>
      <c r="N69" s="178"/>
      <c r="O69" s="178"/>
      <c r="P69" s="178"/>
      <c r="Q69" s="178"/>
      <c r="R69" s="178"/>
      <c r="S69" s="178"/>
      <c r="T69" s="178"/>
      <c r="U69" s="178"/>
      <c r="V69" s="178"/>
      <c r="W69" s="178"/>
      <c r="X69" s="178"/>
      <c r="Y69" s="178"/>
      <c r="Z69" s="178"/>
      <c r="AA69" s="178"/>
      <c r="AB69" s="178"/>
      <c r="AC69" s="178"/>
      <c r="AD69" s="178"/>
      <c r="AE69" s="178"/>
      <c r="AF69" s="178"/>
      <c r="AG69" s="178"/>
      <c r="AH69" s="178"/>
      <c r="AI69" s="178"/>
      <c r="AJ69" s="178"/>
      <c r="AK69" s="178"/>
      <c r="AL69" s="178"/>
      <c r="AM69" s="178"/>
      <c r="AN69" s="178"/>
      <c r="AO69" s="178"/>
      <c r="AP69" s="178"/>
      <c r="AQ69" s="178"/>
      <c r="AR69" s="178"/>
      <c r="AS69" s="178"/>
      <c r="AT69" s="237"/>
    </row>
    <row r="70" spans="1:46" s="159" customFormat="1" ht="15" customHeight="1" x14ac:dyDescent="0.2">
      <c r="A70" s="155"/>
      <c r="B70" s="175" t="str">
        <f t="shared" si="1"/>
        <v>Netaikoma</v>
      </c>
      <c r="C70" s="176" t="str">
        <f t="shared" si="1"/>
        <v>Netaikoma</v>
      </c>
      <c r="D70" s="177"/>
      <c r="E70" s="170">
        <f>SUMIFS('[1]3.pagrindinis'!$AG$1:$BJ$1,'[1]3.pagrindinis'!$AG$8:$BJ$8,#REF!)</f>
        <v>0</v>
      </c>
      <c r="F70" s="178"/>
      <c r="G70" s="178"/>
      <c r="H70" s="178"/>
      <c r="I70" s="178"/>
      <c r="J70" s="178"/>
      <c r="K70" s="178"/>
      <c r="L70" s="178"/>
      <c r="M70" s="178"/>
      <c r="N70" s="178"/>
      <c r="O70" s="178"/>
      <c r="P70" s="178"/>
      <c r="Q70" s="178"/>
      <c r="R70" s="178"/>
      <c r="S70" s="178"/>
      <c r="T70" s="178"/>
      <c r="U70" s="178"/>
      <c r="V70" s="178"/>
      <c r="W70" s="178"/>
      <c r="X70" s="178"/>
      <c r="Y70" s="178"/>
      <c r="Z70" s="178"/>
      <c r="AA70" s="178"/>
      <c r="AB70" s="178"/>
      <c r="AC70" s="178"/>
      <c r="AD70" s="178"/>
      <c r="AE70" s="178"/>
      <c r="AF70" s="178"/>
      <c r="AG70" s="178"/>
      <c r="AH70" s="178"/>
      <c r="AI70" s="178"/>
      <c r="AJ70" s="178"/>
      <c r="AK70" s="178"/>
      <c r="AL70" s="178"/>
      <c r="AM70" s="178"/>
      <c r="AN70" s="178"/>
      <c r="AO70" s="178"/>
      <c r="AP70" s="178"/>
      <c r="AQ70" s="178"/>
      <c r="AR70" s="178"/>
      <c r="AS70" s="178"/>
      <c r="AT70" s="237"/>
    </row>
    <row r="71" spans="1:46" s="159" customFormat="1" ht="15" customHeight="1" x14ac:dyDescent="0.2">
      <c r="A71" s="155"/>
      <c r="B71" s="175" t="str">
        <f t="shared" si="1"/>
        <v>Netaikoma</v>
      </c>
      <c r="C71" s="176" t="str">
        <f t="shared" si="1"/>
        <v>Netaikoma</v>
      </c>
      <c r="D71" s="177"/>
      <c r="E71" s="170">
        <f>SUMIFS('[1]3.pagrindinis'!$AG$1:$BJ$1,'[1]3.pagrindinis'!$AG$8:$BJ$8,#REF!)</f>
        <v>0</v>
      </c>
      <c r="F71" s="178"/>
      <c r="G71" s="178"/>
      <c r="H71" s="178"/>
      <c r="I71" s="178"/>
      <c r="J71" s="178"/>
      <c r="K71" s="178"/>
      <c r="L71" s="178"/>
      <c r="M71" s="178"/>
      <c r="N71" s="178"/>
      <c r="O71" s="178"/>
      <c r="P71" s="178"/>
      <c r="Q71" s="178"/>
      <c r="R71" s="178"/>
      <c r="S71" s="178"/>
      <c r="T71" s="178"/>
      <c r="U71" s="178"/>
      <c r="V71" s="178"/>
      <c r="W71" s="178"/>
      <c r="X71" s="178"/>
      <c r="Y71" s="178"/>
      <c r="Z71" s="178"/>
      <c r="AA71" s="178"/>
      <c r="AB71" s="178"/>
      <c r="AC71" s="178"/>
      <c r="AD71" s="178"/>
      <c r="AE71" s="178"/>
      <c r="AF71" s="178"/>
      <c r="AG71" s="178"/>
      <c r="AH71" s="178"/>
      <c r="AI71" s="178"/>
      <c r="AJ71" s="178"/>
      <c r="AK71" s="178"/>
      <c r="AL71" s="178"/>
      <c r="AM71" s="178"/>
      <c r="AN71" s="178"/>
      <c r="AO71" s="178"/>
      <c r="AP71" s="178"/>
      <c r="AQ71" s="178"/>
      <c r="AR71" s="178"/>
      <c r="AS71" s="178"/>
      <c r="AT71" s="237"/>
    </row>
    <row r="72" spans="1:46" s="159" customFormat="1" ht="15" customHeight="1" x14ac:dyDescent="0.2">
      <c r="A72" s="155"/>
      <c r="B72" s="175" t="str">
        <f t="shared" si="1"/>
        <v>Netaikoma</v>
      </c>
      <c r="C72" s="176" t="str">
        <f t="shared" si="1"/>
        <v>Netaikoma</v>
      </c>
      <c r="D72" s="177"/>
      <c r="E72" s="170">
        <f>SUMIFS('[1]3.pagrindinis'!$AG$1:$BJ$1,'[1]3.pagrindinis'!$AG$8:$BJ$8,#REF!)</f>
        <v>0</v>
      </c>
      <c r="F72" s="178"/>
      <c r="G72" s="178"/>
      <c r="H72" s="178"/>
      <c r="I72" s="178"/>
      <c r="J72" s="178"/>
      <c r="K72" s="178"/>
      <c r="L72" s="178"/>
      <c r="M72" s="178"/>
      <c r="N72" s="178"/>
      <c r="O72" s="178"/>
      <c r="P72" s="178"/>
      <c r="Q72" s="178"/>
      <c r="R72" s="178"/>
      <c r="S72" s="178"/>
      <c r="T72" s="178"/>
      <c r="U72" s="178"/>
      <c r="V72" s="178"/>
      <c r="W72" s="178"/>
      <c r="X72" s="178"/>
      <c r="Y72" s="178"/>
      <c r="Z72" s="178"/>
      <c r="AA72" s="178"/>
      <c r="AB72" s="178"/>
      <c r="AC72" s="178"/>
      <c r="AD72" s="178"/>
      <c r="AE72" s="178"/>
      <c r="AF72" s="178"/>
      <c r="AG72" s="178"/>
      <c r="AH72" s="178"/>
      <c r="AI72" s="178"/>
      <c r="AJ72" s="178"/>
      <c r="AK72" s="178"/>
      <c r="AL72" s="178"/>
      <c r="AM72" s="178"/>
      <c r="AN72" s="178"/>
      <c r="AO72" s="178"/>
      <c r="AP72" s="178"/>
      <c r="AQ72" s="178"/>
      <c r="AR72" s="178"/>
      <c r="AS72" s="178"/>
      <c r="AT72" s="237"/>
    </row>
    <row r="73" spans="1:46" s="159" customFormat="1" ht="15" customHeight="1" x14ac:dyDescent="0.2">
      <c r="A73" s="155"/>
      <c r="B73" s="175" t="str">
        <f t="shared" si="1"/>
        <v>Netaikoma</v>
      </c>
      <c r="C73" s="176" t="str">
        <f t="shared" si="1"/>
        <v>Netaikoma</v>
      </c>
      <c r="D73" s="177"/>
      <c r="E73" s="170">
        <f>SUMIFS('[1]3.pagrindinis'!$AG$1:$BJ$1,'[1]3.pagrindinis'!$AG$8:$BJ$8,#REF!)</f>
        <v>0</v>
      </c>
      <c r="F73" s="178"/>
      <c r="G73" s="178"/>
      <c r="H73" s="178"/>
      <c r="I73" s="178"/>
      <c r="J73" s="178"/>
      <c r="K73" s="178"/>
      <c r="L73" s="178"/>
      <c r="M73" s="178"/>
      <c r="N73" s="178"/>
      <c r="O73" s="178"/>
      <c r="P73" s="178"/>
      <c r="Q73" s="178"/>
      <c r="R73" s="178"/>
      <c r="S73" s="178"/>
      <c r="T73" s="178"/>
      <c r="U73" s="178"/>
      <c r="V73" s="178"/>
      <c r="W73" s="178"/>
      <c r="X73" s="178"/>
      <c r="Y73" s="178"/>
      <c r="Z73" s="178"/>
      <c r="AA73" s="178"/>
      <c r="AB73" s="178"/>
      <c r="AC73" s="178"/>
      <c r="AD73" s="178"/>
      <c r="AE73" s="178"/>
      <c r="AF73" s="178"/>
      <c r="AG73" s="178"/>
      <c r="AH73" s="178"/>
      <c r="AI73" s="178"/>
      <c r="AJ73" s="178"/>
      <c r="AK73" s="178"/>
      <c r="AL73" s="178"/>
      <c r="AM73" s="178"/>
      <c r="AN73" s="178"/>
      <c r="AO73" s="178"/>
      <c r="AP73" s="178"/>
      <c r="AQ73" s="178"/>
      <c r="AR73" s="178"/>
      <c r="AS73" s="178"/>
      <c r="AT73" s="237"/>
    </row>
    <row r="74" spans="1:46" s="159" customFormat="1" ht="15" customHeight="1" x14ac:dyDescent="0.2">
      <c r="A74" s="155"/>
      <c r="B74" s="175" t="str">
        <f t="shared" si="1"/>
        <v>Netaikoma</v>
      </c>
      <c r="C74" s="176" t="str">
        <f t="shared" si="1"/>
        <v>Netaikoma</v>
      </c>
      <c r="D74" s="177"/>
      <c r="E74" s="170">
        <f>SUMIFS('[1]3.pagrindinis'!$AG$1:$BJ$1,'[1]3.pagrindinis'!$AG$8:$BJ$8,#REF!)</f>
        <v>0</v>
      </c>
      <c r="F74" s="178"/>
      <c r="G74" s="178"/>
      <c r="H74" s="178"/>
      <c r="I74" s="178"/>
      <c r="J74" s="178"/>
      <c r="K74" s="178"/>
      <c r="L74" s="178"/>
      <c r="M74" s="178"/>
      <c r="N74" s="178"/>
      <c r="O74" s="178"/>
      <c r="P74" s="178"/>
      <c r="Q74" s="178"/>
      <c r="R74" s="178"/>
      <c r="S74" s="178"/>
      <c r="T74" s="178"/>
      <c r="U74" s="178"/>
      <c r="V74" s="178"/>
      <c r="W74" s="178"/>
      <c r="X74" s="178"/>
      <c r="Y74" s="178"/>
      <c r="Z74" s="178"/>
      <c r="AA74" s="178"/>
      <c r="AB74" s="178"/>
      <c r="AC74" s="178"/>
      <c r="AD74" s="178"/>
      <c r="AE74" s="178"/>
      <c r="AF74" s="178"/>
      <c r="AG74" s="178"/>
      <c r="AH74" s="178"/>
      <c r="AI74" s="178"/>
      <c r="AJ74" s="178"/>
      <c r="AK74" s="178"/>
      <c r="AL74" s="178"/>
      <c r="AM74" s="178"/>
      <c r="AN74" s="178"/>
      <c r="AO74" s="178"/>
      <c r="AP74" s="178"/>
      <c r="AQ74" s="178"/>
      <c r="AR74" s="178"/>
      <c r="AS74" s="178"/>
      <c r="AT74" s="237"/>
    </row>
    <row r="75" spans="1:46" s="159" customFormat="1" ht="15" customHeight="1" x14ac:dyDescent="0.2">
      <c r="A75" s="155"/>
      <c r="B75" s="175" t="str">
        <f t="shared" si="1"/>
        <v>Netaikoma</v>
      </c>
      <c r="C75" s="176" t="str">
        <f t="shared" si="1"/>
        <v>Netaikoma</v>
      </c>
      <c r="D75" s="177"/>
      <c r="E75" s="170">
        <f>SUMIFS('[1]3.pagrindinis'!$AG$1:$BJ$1,'[1]3.pagrindinis'!$AG$8:$BJ$8,#REF!)</f>
        <v>0</v>
      </c>
      <c r="F75" s="178"/>
      <c r="G75" s="178"/>
      <c r="H75" s="178"/>
      <c r="I75" s="178"/>
      <c r="J75" s="178"/>
      <c r="K75" s="178"/>
      <c r="L75" s="178"/>
      <c r="M75" s="178"/>
      <c r="N75" s="178"/>
      <c r="O75" s="178"/>
      <c r="P75" s="178"/>
      <c r="Q75" s="178"/>
      <c r="R75" s="178"/>
      <c r="S75" s="178"/>
      <c r="T75" s="178"/>
      <c r="U75" s="178"/>
      <c r="V75" s="178"/>
      <c r="W75" s="178"/>
      <c r="X75" s="178"/>
      <c r="Y75" s="178"/>
      <c r="Z75" s="178"/>
      <c r="AA75" s="178"/>
      <c r="AB75" s="178"/>
      <c r="AC75" s="178"/>
      <c r="AD75" s="178"/>
      <c r="AE75" s="178"/>
      <c r="AF75" s="178"/>
      <c r="AG75" s="178"/>
      <c r="AH75" s="178"/>
      <c r="AI75" s="178"/>
      <c r="AJ75" s="178"/>
      <c r="AK75" s="178"/>
      <c r="AL75" s="178"/>
      <c r="AM75" s="178"/>
      <c r="AN75" s="178"/>
      <c r="AO75" s="178"/>
      <c r="AP75" s="178"/>
      <c r="AQ75" s="178"/>
      <c r="AR75" s="178"/>
      <c r="AS75" s="178"/>
      <c r="AT75" s="237"/>
    </row>
    <row r="76" spans="1:46" s="159" customFormat="1" ht="15" customHeight="1" x14ac:dyDescent="0.2">
      <c r="A76" s="155"/>
      <c r="B76" s="175" t="str">
        <f t="shared" si="1"/>
        <v>Netaikoma</v>
      </c>
      <c r="C76" s="176" t="str">
        <f t="shared" si="1"/>
        <v>Netaikoma</v>
      </c>
      <c r="D76" s="177"/>
      <c r="E76" s="170">
        <f>SUMIFS('[1]3.pagrindinis'!$AG$1:$BJ$1,'[1]3.pagrindinis'!$AG$8:$BJ$8,#REF!)</f>
        <v>0</v>
      </c>
      <c r="F76" s="178"/>
      <c r="G76" s="178"/>
      <c r="H76" s="178"/>
      <c r="I76" s="178"/>
      <c r="J76" s="178"/>
      <c r="K76" s="178"/>
      <c r="L76" s="178"/>
      <c r="M76" s="178"/>
      <c r="N76" s="178"/>
      <c r="O76" s="178"/>
      <c r="P76" s="178"/>
      <c r="Q76" s="178"/>
      <c r="R76" s="178"/>
      <c r="S76" s="178"/>
      <c r="T76" s="178"/>
      <c r="U76" s="178"/>
      <c r="V76" s="178"/>
      <c r="W76" s="178"/>
      <c r="X76" s="178"/>
      <c r="Y76" s="178"/>
      <c r="Z76" s="178"/>
      <c r="AA76" s="178"/>
      <c r="AB76" s="178"/>
      <c r="AC76" s="178"/>
      <c r="AD76" s="178"/>
      <c r="AE76" s="178"/>
      <c r="AF76" s="178"/>
      <c r="AG76" s="178"/>
      <c r="AH76" s="178"/>
      <c r="AI76" s="178"/>
      <c r="AJ76" s="178"/>
      <c r="AK76" s="178"/>
      <c r="AL76" s="178"/>
      <c r="AM76" s="178"/>
      <c r="AN76" s="178"/>
      <c r="AO76" s="178"/>
      <c r="AP76" s="178"/>
      <c r="AQ76" s="178"/>
      <c r="AR76" s="178"/>
      <c r="AS76" s="178"/>
      <c r="AT76" s="237"/>
    </row>
    <row r="77" spans="1:46" s="159" customFormat="1" ht="15" customHeight="1" x14ac:dyDescent="0.2">
      <c r="A77" s="155"/>
      <c r="B77" s="175" t="str">
        <f t="shared" si="1"/>
        <v>Netaikoma</v>
      </c>
      <c r="C77" s="176" t="str">
        <f t="shared" si="1"/>
        <v>Netaikoma</v>
      </c>
      <c r="D77" s="177"/>
      <c r="E77" s="170">
        <f>SUMIFS('[1]3.pagrindinis'!$AG$1:$BJ$1,'[1]3.pagrindinis'!$AG$8:$BJ$8,#REF!)</f>
        <v>0</v>
      </c>
      <c r="F77" s="178"/>
      <c r="G77" s="178"/>
      <c r="H77" s="178"/>
      <c r="I77" s="178"/>
      <c r="J77" s="178"/>
      <c r="K77" s="178"/>
      <c r="L77" s="178"/>
      <c r="M77" s="178"/>
      <c r="N77" s="178"/>
      <c r="O77" s="178"/>
      <c r="P77" s="178"/>
      <c r="Q77" s="178"/>
      <c r="R77" s="178"/>
      <c r="S77" s="178"/>
      <c r="T77" s="178"/>
      <c r="U77" s="178"/>
      <c r="V77" s="178"/>
      <c r="W77" s="178"/>
      <c r="X77" s="178"/>
      <c r="Y77" s="178"/>
      <c r="Z77" s="178"/>
      <c r="AA77" s="178"/>
      <c r="AB77" s="178"/>
      <c r="AC77" s="178"/>
      <c r="AD77" s="178"/>
      <c r="AE77" s="178"/>
      <c r="AF77" s="178"/>
      <c r="AG77" s="178"/>
      <c r="AH77" s="178"/>
      <c r="AI77" s="178"/>
      <c r="AJ77" s="178"/>
      <c r="AK77" s="178"/>
      <c r="AL77" s="178"/>
      <c r="AM77" s="178"/>
      <c r="AN77" s="178"/>
      <c r="AO77" s="178"/>
      <c r="AP77" s="178"/>
      <c r="AQ77" s="178"/>
      <c r="AR77" s="178"/>
      <c r="AS77" s="178"/>
      <c r="AT77" s="237"/>
    </row>
    <row r="78" spans="1:46" s="159" customFormat="1" ht="15" customHeight="1" x14ac:dyDescent="0.2">
      <c r="A78" s="155"/>
      <c r="B78" s="175" t="str">
        <f t="shared" si="1"/>
        <v>Netaikoma</v>
      </c>
      <c r="C78" s="176" t="str">
        <f t="shared" si="1"/>
        <v>Netaikoma</v>
      </c>
      <c r="D78" s="177"/>
      <c r="E78" s="170">
        <f>SUMIFS('[1]3.pagrindinis'!$AG$1:$BJ$1,'[1]3.pagrindinis'!$AG$8:$BJ$8,#REF!)</f>
        <v>0</v>
      </c>
      <c r="F78" s="178"/>
      <c r="G78" s="178"/>
      <c r="H78" s="178"/>
      <c r="I78" s="178"/>
      <c r="J78" s="178"/>
      <c r="K78" s="178"/>
      <c r="L78" s="178"/>
      <c r="M78" s="178"/>
      <c r="N78" s="178"/>
      <c r="O78" s="178"/>
      <c r="P78" s="178"/>
      <c r="Q78" s="178"/>
      <c r="R78" s="178"/>
      <c r="S78" s="178"/>
      <c r="T78" s="178"/>
      <c r="U78" s="178"/>
      <c r="V78" s="178"/>
      <c r="W78" s="178"/>
      <c r="X78" s="178"/>
      <c r="Y78" s="178"/>
      <c r="Z78" s="178"/>
      <c r="AA78" s="178"/>
      <c r="AB78" s="178"/>
      <c r="AC78" s="178"/>
      <c r="AD78" s="178"/>
      <c r="AE78" s="178"/>
      <c r="AF78" s="178"/>
      <c r="AG78" s="178"/>
      <c r="AH78" s="178"/>
      <c r="AI78" s="178"/>
      <c r="AJ78" s="178"/>
      <c r="AK78" s="178"/>
      <c r="AL78" s="178"/>
      <c r="AM78" s="178"/>
      <c r="AN78" s="178"/>
      <c r="AO78" s="178"/>
      <c r="AP78" s="178"/>
      <c r="AQ78" s="178"/>
      <c r="AR78" s="178"/>
      <c r="AS78" s="178"/>
      <c r="AT78" s="237"/>
    </row>
    <row r="79" spans="1:46" s="159" customFormat="1" ht="15" customHeight="1" x14ac:dyDescent="0.2">
      <c r="A79" s="155"/>
      <c r="B79" s="175" t="str">
        <f t="shared" si="1"/>
        <v>Netaikoma</v>
      </c>
      <c r="C79" s="176" t="str">
        <f t="shared" si="1"/>
        <v>Netaikoma</v>
      </c>
      <c r="D79" s="177"/>
      <c r="E79" s="170">
        <f>SUMIFS('[1]3.pagrindinis'!$AG$1:$BJ$1,'[1]3.pagrindinis'!$AG$8:$BJ$8,#REF!)</f>
        <v>0</v>
      </c>
      <c r="F79" s="178"/>
      <c r="G79" s="178"/>
      <c r="H79" s="178"/>
      <c r="I79" s="178"/>
      <c r="J79" s="178"/>
      <c r="K79" s="178"/>
      <c r="L79" s="178"/>
      <c r="M79" s="178"/>
      <c r="N79" s="178"/>
      <c r="O79" s="178"/>
      <c r="P79" s="178"/>
      <c r="Q79" s="178"/>
      <c r="R79" s="178"/>
      <c r="S79" s="178"/>
      <c r="T79" s="178"/>
      <c r="U79" s="178"/>
      <c r="V79" s="178"/>
      <c r="W79" s="178"/>
      <c r="X79" s="178"/>
      <c r="Y79" s="178"/>
      <c r="Z79" s="178"/>
      <c r="AA79" s="178"/>
      <c r="AB79" s="178"/>
      <c r="AC79" s="178"/>
      <c r="AD79" s="178"/>
      <c r="AE79" s="178"/>
      <c r="AF79" s="178"/>
      <c r="AG79" s="178"/>
      <c r="AH79" s="178"/>
      <c r="AI79" s="178"/>
      <c r="AJ79" s="178"/>
      <c r="AK79" s="178"/>
      <c r="AL79" s="178"/>
      <c r="AM79" s="178"/>
      <c r="AN79" s="178"/>
      <c r="AO79" s="178"/>
      <c r="AP79" s="178"/>
      <c r="AQ79" s="178"/>
      <c r="AR79" s="178"/>
      <c r="AS79" s="178"/>
      <c r="AT79" s="237"/>
    </row>
    <row r="80" spans="1:46" s="159" customFormat="1" ht="15" customHeight="1" x14ac:dyDescent="0.2">
      <c r="A80" s="155"/>
      <c r="B80" s="175" t="str">
        <f t="shared" si="1"/>
        <v>Netaikoma</v>
      </c>
      <c r="C80" s="176" t="str">
        <f t="shared" si="1"/>
        <v>Netaikoma</v>
      </c>
      <c r="D80" s="177"/>
      <c r="E80" s="170">
        <f>SUMIFS('[1]3.pagrindinis'!$AG$1:$BJ$1,'[1]3.pagrindinis'!$AG$8:$BJ$8,#REF!)</f>
        <v>0</v>
      </c>
      <c r="F80" s="178"/>
      <c r="G80" s="178"/>
      <c r="H80" s="178"/>
      <c r="I80" s="178"/>
      <c r="J80" s="178"/>
      <c r="K80" s="178"/>
      <c r="L80" s="178"/>
      <c r="M80" s="178"/>
      <c r="N80" s="178"/>
      <c r="O80" s="178"/>
      <c r="P80" s="178"/>
      <c r="Q80" s="178"/>
      <c r="R80" s="178"/>
      <c r="S80" s="178"/>
      <c r="T80" s="178"/>
      <c r="U80" s="178"/>
      <c r="V80" s="178"/>
      <c r="W80" s="178"/>
      <c r="X80" s="178"/>
      <c r="Y80" s="178"/>
      <c r="Z80" s="178"/>
      <c r="AA80" s="178"/>
      <c r="AB80" s="178"/>
      <c r="AC80" s="178"/>
      <c r="AD80" s="178"/>
      <c r="AE80" s="178"/>
      <c r="AF80" s="178"/>
      <c r="AG80" s="178"/>
      <c r="AH80" s="178"/>
      <c r="AI80" s="178"/>
      <c r="AJ80" s="178"/>
      <c r="AK80" s="178"/>
      <c r="AL80" s="178"/>
      <c r="AM80" s="178"/>
      <c r="AN80" s="178"/>
      <c r="AO80" s="178"/>
      <c r="AP80" s="178"/>
      <c r="AQ80" s="178"/>
      <c r="AR80" s="178"/>
      <c r="AS80" s="178"/>
      <c r="AT80" s="238"/>
    </row>
    <row r="81" spans="1:46" s="159" customFormat="1" ht="15" customHeight="1" x14ac:dyDescent="0.2">
      <c r="A81" s="155"/>
      <c r="B81" s="242" t="s">
        <v>577</v>
      </c>
      <c r="C81" s="243"/>
      <c r="D81" s="244"/>
      <c r="E81" s="170">
        <f>SUM(E51:E80)</f>
        <v>10875.8</v>
      </c>
      <c r="F81" s="170">
        <f t="shared" ref="F81:O81" si="2">SUM(F51:F80)</f>
        <v>0</v>
      </c>
      <c r="G81" s="170">
        <f t="shared" si="2"/>
        <v>0</v>
      </c>
      <c r="H81" s="170">
        <f t="shared" si="2"/>
        <v>0</v>
      </c>
      <c r="I81" s="170">
        <f t="shared" si="2"/>
        <v>0</v>
      </c>
      <c r="J81" s="170">
        <f t="shared" si="2"/>
        <v>0</v>
      </c>
      <c r="K81" s="170">
        <f t="shared" si="2"/>
        <v>0</v>
      </c>
      <c r="L81" s="170">
        <f t="shared" si="2"/>
        <v>0</v>
      </c>
      <c r="M81" s="170">
        <f t="shared" si="2"/>
        <v>2946.9569558894809</v>
      </c>
      <c r="N81" s="170">
        <f t="shared" si="2"/>
        <v>2655.6879544352882</v>
      </c>
      <c r="O81" s="170">
        <f t="shared" si="2"/>
        <v>0</v>
      </c>
      <c r="P81" s="170">
        <f t="shared" ref="P81" si="3">SUM(P51:P80)</f>
        <v>2655.6879544352882</v>
      </c>
      <c r="Q81" s="170">
        <f t="shared" ref="Q81" si="4">SUM(Q51:Q80)</f>
        <v>0</v>
      </c>
      <c r="R81" s="170">
        <f t="shared" ref="R81" si="5">SUM(R51:R80)</f>
        <v>2617.4671352399414</v>
      </c>
      <c r="S81" s="170">
        <f t="shared" ref="S81" si="6">SUM(S51:S80)</f>
        <v>0</v>
      </c>
      <c r="T81" s="170">
        <f t="shared" ref="T81" si="7">SUM(T51:T80)</f>
        <v>0</v>
      </c>
      <c r="U81" s="170">
        <f t="shared" ref="U81" si="8">SUM(U51:U80)</f>
        <v>0</v>
      </c>
      <c r="V81" s="170">
        <f t="shared" ref="V81" si="9">SUM(V51:V80)</f>
        <v>0</v>
      </c>
      <c r="W81" s="170">
        <f t="shared" ref="W81" si="10">SUM(W51:W80)</f>
        <v>0</v>
      </c>
      <c r="X81" s="170">
        <f t="shared" ref="X81:Y81" si="11">SUM(X51:X80)</f>
        <v>0</v>
      </c>
      <c r="Y81" s="170">
        <f t="shared" si="11"/>
        <v>0</v>
      </c>
      <c r="Z81" s="170">
        <f t="shared" ref="Z81" si="12">SUM(Z51:Z80)</f>
        <v>0</v>
      </c>
      <c r="AA81" s="170">
        <f t="shared" ref="AA81" si="13">SUM(AA51:AA80)</f>
        <v>0</v>
      </c>
      <c r="AB81" s="170">
        <f t="shared" ref="AB81" si="14">SUM(AB51:AB80)</f>
        <v>0</v>
      </c>
      <c r="AC81" s="170">
        <f t="shared" ref="AC81" si="15">SUM(AC51:AC80)</f>
        <v>0</v>
      </c>
      <c r="AD81" s="170">
        <f t="shared" ref="AD81" si="16">SUM(AD51:AD80)</f>
        <v>0</v>
      </c>
      <c r="AE81" s="170">
        <f t="shared" ref="AE81" si="17">SUM(AE51:AE80)</f>
        <v>0</v>
      </c>
      <c r="AF81" s="170">
        <f t="shared" ref="AF81" si="18">SUM(AF51:AF80)</f>
        <v>0</v>
      </c>
      <c r="AG81" s="170">
        <f t="shared" ref="AG81" si="19">SUM(AG51:AG80)</f>
        <v>0</v>
      </c>
      <c r="AH81" s="170">
        <f t="shared" ref="AH81:AI81" si="20">SUM(AH51:AH80)</f>
        <v>0</v>
      </c>
      <c r="AI81" s="170">
        <f t="shared" si="20"/>
        <v>0</v>
      </c>
      <c r="AJ81" s="170">
        <f t="shared" ref="AJ81" si="21">SUM(AJ51:AJ80)</f>
        <v>0</v>
      </c>
      <c r="AK81" s="170">
        <f t="shared" ref="AK81" si="22">SUM(AK51:AK80)</f>
        <v>0</v>
      </c>
      <c r="AL81" s="170">
        <f t="shared" ref="AL81" si="23">SUM(AL51:AL80)</f>
        <v>0</v>
      </c>
      <c r="AM81" s="170">
        <f t="shared" ref="AM81" si="24">SUM(AM51:AM80)</f>
        <v>0</v>
      </c>
      <c r="AN81" s="170">
        <f t="shared" ref="AN81" si="25">SUM(AN51:AN80)</f>
        <v>0</v>
      </c>
      <c r="AO81" s="170">
        <f t="shared" ref="AO81" si="26">SUM(AO51:AO80)</f>
        <v>0</v>
      </c>
      <c r="AP81" s="170">
        <f t="shared" ref="AP81" si="27">SUM(AP51:AP80)</f>
        <v>0</v>
      </c>
      <c r="AQ81" s="170">
        <f t="shared" ref="AQ81" si="28">SUM(AQ51:AQ80)</f>
        <v>0</v>
      </c>
      <c r="AR81" s="170">
        <f t="shared" ref="AR81:AS81" si="29">SUM(AR51:AR80)</f>
        <v>0</v>
      </c>
      <c r="AS81" s="170">
        <f t="shared" si="29"/>
        <v>0</v>
      </c>
      <c r="AT81" s="179"/>
    </row>
    <row r="82" spans="1:46" s="159" customFormat="1" ht="15" customHeight="1" x14ac:dyDescent="0.2">
      <c r="A82" s="155"/>
      <c r="B82" s="175"/>
      <c r="C82" s="180"/>
      <c r="D82" s="177"/>
      <c r="E82" s="170"/>
      <c r="F82" s="178"/>
      <c r="G82" s="178"/>
      <c r="H82" s="178"/>
      <c r="I82" s="178"/>
      <c r="J82" s="178"/>
      <c r="K82" s="178"/>
      <c r="L82" s="178"/>
      <c r="M82" s="178"/>
      <c r="N82" s="178"/>
      <c r="O82" s="178"/>
      <c r="P82" s="178"/>
      <c r="Q82" s="178"/>
      <c r="R82" s="178"/>
      <c r="S82" s="178"/>
      <c r="T82" s="178"/>
      <c r="U82" s="178"/>
      <c r="V82" s="178"/>
      <c r="W82" s="178"/>
      <c r="X82" s="178"/>
      <c r="Y82" s="178"/>
      <c r="Z82" s="178"/>
      <c r="AA82" s="178"/>
      <c r="AB82" s="178"/>
      <c r="AC82" s="178"/>
      <c r="AD82" s="178"/>
      <c r="AE82" s="178"/>
      <c r="AF82" s="178"/>
      <c r="AG82" s="178"/>
      <c r="AH82" s="178"/>
      <c r="AI82" s="178"/>
      <c r="AJ82" s="178"/>
      <c r="AK82" s="178"/>
      <c r="AL82" s="178"/>
      <c r="AM82" s="178"/>
      <c r="AN82" s="178"/>
      <c r="AO82" s="178"/>
      <c r="AP82" s="178"/>
      <c r="AQ82" s="178"/>
      <c r="AR82" s="178"/>
      <c r="AS82" s="178"/>
      <c r="AT82" s="179"/>
    </row>
    <row r="83" spans="1:46" x14ac:dyDescent="0.25">
      <c r="A83" s="156"/>
      <c r="B83" s="239" t="s">
        <v>551</v>
      </c>
      <c r="C83" s="240"/>
      <c r="D83" s="241"/>
      <c r="E83" s="170">
        <f>+'[1]11'!$D$162</f>
        <v>157277.16020137933</v>
      </c>
      <c r="F83" s="178">
        <f t="shared" ref="F83:P83" si="30">IFERROR($E83/$E42*F42,FALSE)</f>
        <v>105981.71687309189</v>
      </c>
      <c r="G83" s="178">
        <f t="shared" si="30"/>
        <v>0</v>
      </c>
      <c r="H83" s="178">
        <f t="shared" si="30"/>
        <v>0</v>
      </c>
      <c r="I83" s="178">
        <f t="shared" si="30"/>
        <v>0</v>
      </c>
      <c r="J83" s="178">
        <f t="shared" si="30"/>
        <v>18275.928084391107</v>
      </c>
      <c r="K83" s="178">
        <f t="shared" si="30"/>
        <v>0</v>
      </c>
      <c r="L83" s="178">
        <f t="shared" si="30"/>
        <v>0</v>
      </c>
      <c r="M83" s="178">
        <f t="shared" si="30"/>
        <v>6171.0733728601144</v>
      </c>
      <c r="N83" s="178">
        <f t="shared" si="30"/>
        <v>2395.7978047290198</v>
      </c>
      <c r="O83" s="178">
        <f t="shared" si="30"/>
        <v>0</v>
      </c>
      <c r="P83" s="178">
        <f t="shared" si="30"/>
        <v>3162.0254111363101</v>
      </c>
      <c r="Q83" s="178">
        <f t="shared" ref="Q83:AS83" si="31">IFERROR($E83/$E42*Q42,FALSE)</f>
        <v>0</v>
      </c>
      <c r="R83" s="178">
        <f t="shared" si="31"/>
        <v>15174.622093108183</v>
      </c>
      <c r="S83" s="178">
        <f t="shared" si="31"/>
        <v>0</v>
      </c>
      <c r="T83" s="178">
        <f t="shared" si="31"/>
        <v>0</v>
      </c>
      <c r="U83" s="178">
        <f t="shared" si="31"/>
        <v>0</v>
      </c>
      <c r="V83" s="178">
        <f t="shared" si="31"/>
        <v>6115.9965620626945</v>
      </c>
      <c r="W83" s="178">
        <f t="shared" si="31"/>
        <v>0</v>
      </c>
      <c r="X83" s="178">
        <f t="shared" si="31"/>
        <v>0</v>
      </c>
      <c r="Y83" s="178">
        <f t="shared" si="31"/>
        <v>0</v>
      </c>
      <c r="Z83" s="178">
        <f t="shared" si="31"/>
        <v>0</v>
      </c>
      <c r="AA83" s="178">
        <f t="shared" si="31"/>
        <v>0</v>
      </c>
      <c r="AB83" s="178">
        <f t="shared" si="31"/>
        <v>0</v>
      </c>
      <c r="AC83" s="178">
        <f t="shared" si="31"/>
        <v>0</v>
      </c>
      <c r="AD83" s="178">
        <f t="shared" si="31"/>
        <v>0</v>
      </c>
      <c r="AE83" s="178">
        <f t="shared" si="31"/>
        <v>0</v>
      </c>
      <c r="AF83" s="178">
        <f t="shared" si="31"/>
        <v>0</v>
      </c>
      <c r="AG83" s="178">
        <f t="shared" si="31"/>
        <v>0</v>
      </c>
      <c r="AH83" s="178">
        <f t="shared" si="31"/>
        <v>0</v>
      </c>
      <c r="AI83" s="178">
        <f t="shared" si="31"/>
        <v>0</v>
      </c>
      <c r="AJ83" s="178">
        <f t="shared" si="31"/>
        <v>0</v>
      </c>
      <c r="AK83" s="178">
        <f t="shared" si="31"/>
        <v>0</v>
      </c>
      <c r="AL83" s="178">
        <f t="shared" si="31"/>
        <v>0</v>
      </c>
      <c r="AM83" s="178">
        <f t="shared" si="31"/>
        <v>0</v>
      </c>
      <c r="AN83" s="178">
        <f t="shared" si="31"/>
        <v>0</v>
      </c>
      <c r="AO83" s="178">
        <f t="shared" si="31"/>
        <v>0</v>
      </c>
      <c r="AP83" s="178">
        <f t="shared" si="31"/>
        <v>0</v>
      </c>
      <c r="AQ83" s="178">
        <f t="shared" si="31"/>
        <v>0</v>
      </c>
      <c r="AR83" s="178">
        <f t="shared" si="31"/>
        <v>0</v>
      </c>
      <c r="AS83" s="178">
        <f t="shared" si="31"/>
        <v>0</v>
      </c>
      <c r="AT83" s="181" t="s">
        <v>552</v>
      </c>
    </row>
    <row r="87" spans="1:46" x14ac:dyDescent="0.2">
      <c r="A87" s="156"/>
      <c r="B87" s="182" t="s">
        <v>30</v>
      </c>
      <c r="C87" s="183" t="s">
        <v>31</v>
      </c>
      <c r="D87" s="184"/>
      <c r="E87" s="184"/>
      <c r="F87" s="184"/>
      <c r="G87" s="184"/>
      <c r="H87" s="184"/>
      <c r="I87" s="184"/>
      <c r="J87" s="185"/>
    </row>
    <row r="88" spans="1:46" x14ac:dyDescent="0.2">
      <c r="A88" s="156"/>
      <c r="B88" s="186" t="s">
        <v>15</v>
      </c>
      <c r="C88" s="155" t="s">
        <v>553</v>
      </c>
      <c r="J88" s="187"/>
    </row>
    <row r="89" spans="1:46" x14ac:dyDescent="0.2">
      <c r="A89" s="156"/>
      <c r="B89" s="186"/>
      <c r="C89" s="155" t="s">
        <v>554</v>
      </c>
      <c r="J89" s="187"/>
    </row>
    <row r="90" spans="1:46" x14ac:dyDescent="0.2">
      <c r="A90" s="156"/>
      <c r="B90" s="186"/>
      <c r="C90" s="155" t="s">
        <v>555</v>
      </c>
      <c r="J90" s="187"/>
    </row>
    <row r="91" spans="1:46" x14ac:dyDescent="0.2">
      <c r="A91" s="156"/>
      <c r="B91" s="186" t="s">
        <v>16</v>
      </c>
      <c r="C91" s="155" t="s">
        <v>556</v>
      </c>
      <c r="J91" s="187"/>
    </row>
    <row r="92" spans="1:46" x14ac:dyDescent="0.2">
      <c r="A92" s="156"/>
      <c r="B92" s="186"/>
      <c r="C92" s="155" t="s">
        <v>555</v>
      </c>
      <c r="J92" s="187"/>
    </row>
    <row r="93" spans="1:46" x14ac:dyDescent="0.2">
      <c r="A93" s="156"/>
      <c r="B93" s="188"/>
      <c r="C93" s="155" t="s">
        <v>557</v>
      </c>
      <c r="J93" s="187"/>
    </row>
    <row r="94" spans="1:46" x14ac:dyDescent="0.2">
      <c r="A94" s="156"/>
      <c r="B94" s="189" t="s">
        <v>17</v>
      </c>
      <c r="C94" s="155" t="s">
        <v>558</v>
      </c>
      <c r="J94" s="187"/>
    </row>
    <row r="95" spans="1:46" x14ac:dyDescent="0.2">
      <c r="A95" s="156"/>
      <c r="B95" s="189"/>
      <c r="C95" s="155" t="s">
        <v>559</v>
      </c>
      <c r="J95" s="187"/>
    </row>
    <row r="96" spans="1:46" x14ac:dyDescent="0.2">
      <c r="A96" s="156"/>
      <c r="B96" s="189" t="s">
        <v>18</v>
      </c>
      <c r="C96" s="155" t="s">
        <v>560</v>
      </c>
      <c r="J96" s="187"/>
    </row>
    <row r="97" spans="1:10" x14ac:dyDescent="0.2">
      <c r="A97" s="156"/>
      <c r="B97" s="189"/>
      <c r="C97" s="155" t="s">
        <v>561</v>
      </c>
      <c r="J97" s="187"/>
    </row>
    <row r="98" spans="1:10" x14ac:dyDescent="0.25">
      <c r="A98" s="156"/>
      <c r="B98" s="189" t="s">
        <v>19</v>
      </c>
      <c r="C98" s="156" t="s">
        <v>562</v>
      </c>
      <c r="J98" s="187"/>
    </row>
    <row r="99" spans="1:10" x14ac:dyDescent="0.25">
      <c r="A99" s="156"/>
      <c r="B99" s="189"/>
      <c r="C99" s="156" t="s">
        <v>563</v>
      </c>
      <c r="J99" s="187"/>
    </row>
    <row r="100" spans="1:10" x14ac:dyDescent="0.25">
      <c r="A100" s="156"/>
      <c r="B100" s="189" t="s">
        <v>20</v>
      </c>
      <c r="C100" s="156" t="s">
        <v>564</v>
      </c>
      <c r="J100" s="187"/>
    </row>
    <row r="101" spans="1:10" x14ac:dyDescent="0.25">
      <c r="A101" s="156"/>
      <c r="B101" s="189"/>
      <c r="C101" s="156" t="s">
        <v>565</v>
      </c>
      <c r="J101" s="187"/>
    </row>
    <row r="102" spans="1:10" x14ac:dyDescent="0.25">
      <c r="A102" s="156"/>
      <c r="B102" s="189"/>
      <c r="C102" s="156" t="s">
        <v>561</v>
      </c>
      <c r="J102" s="187"/>
    </row>
    <row r="103" spans="1:10" x14ac:dyDescent="0.25">
      <c r="A103" s="156"/>
      <c r="B103" s="189"/>
      <c r="C103" s="156" t="s">
        <v>566</v>
      </c>
      <c r="J103" s="187"/>
    </row>
    <row r="104" spans="1:10" x14ac:dyDescent="0.2">
      <c r="A104" s="156"/>
      <c r="B104" s="190" t="s">
        <v>21</v>
      </c>
      <c r="C104" s="191" t="s">
        <v>409</v>
      </c>
      <c r="D104" s="192"/>
      <c r="E104" s="192"/>
      <c r="F104" s="192"/>
      <c r="G104" s="192"/>
      <c r="H104" s="192"/>
      <c r="I104" s="192"/>
      <c r="J104" s="193"/>
    </row>
  </sheetData>
  <mergeCells count="115">
    <mergeCell ref="F6:Y6"/>
    <mergeCell ref="Z6:AS6"/>
    <mergeCell ref="B7:B10"/>
    <mergeCell ref="C7:C10"/>
    <mergeCell ref="D7:D10"/>
    <mergeCell ref="E7:E10"/>
    <mergeCell ref="F7:Y7"/>
    <mergeCell ref="Z7:AS7"/>
    <mergeCell ref="F8:I8"/>
    <mergeCell ref="J8:L8"/>
    <mergeCell ref="F9:G9"/>
    <mergeCell ref="H9:I9"/>
    <mergeCell ref="J9:J10"/>
    <mergeCell ref="K9:K10"/>
    <mergeCell ref="L9:L10"/>
    <mergeCell ref="M9:M10"/>
    <mergeCell ref="N9:N10"/>
    <mergeCell ref="O9:O10"/>
    <mergeCell ref="N8:P8"/>
    <mergeCell ref="AB9:AC9"/>
    <mergeCell ref="P9:P10"/>
    <mergeCell ref="Q9:Q10"/>
    <mergeCell ref="R9:R10"/>
    <mergeCell ref="S9:S10"/>
    <mergeCell ref="T9:T10"/>
    <mergeCell ref="U9:U10"/>
    <mergeCell ref="AL8:AM8"/>
    <mergeCell ref="AP8:AS8"/>
    <mergeCell ref="R8:S8"/>
    <mergeCell ref="V8:Y8"/>
    <mergeCell ref="Z8:AC8"/>
    <mergeCell ref="AD8:AF8"/>
    <mergeCell ref="AH8:AJ8"/>
    <mergeCell ref="AP9:AP10"/>
    <mergeCell ref="AQ9:AQ10"/>
    <mergeCell ref="AR9:AR10"/>
    <mergeCell ref="AS9:AS10"/>
    <mergeCell ref="B11:C11"/>
    <mergeCell ref="F11:Y11"/>
    <mergeCell ref="Z11:AS11"/>
    <mergeCell ref="AJ9:AJ10"/>
    <mergeCell ref="AK9:AK10"/>
    <mergeCell ref="AL9:AL10"/>
    <mergeCell ref="AM9:AM10"/>
    <mergeCell ref="AN9:AN10"/>
    <mergeCell ref="AO9:AO10"/>
    <mergeCell ref="AD9:AD10"/>
    <mergeCell ref="AE9:AE10"/>
    <mergeCell ref="AF9:AF10"/>
    <mergeCell ref="AG9:AG10"/>
    <mergeCell ref="AH9:AH10"/>
    <mergeCell ref="AI9:AI10"/>
    <mergeCell ref="V9:V10"/>
    <mergeCell ref="W9:W10"/>
    <mergeCell ref="X9:X10"/>
    <mergeCell ref="Y9:Y10"/>
    <mergeCell ref="Z9:AA9"/>
    <mergeCell ref="B42:C42"/>
    <mergeCell ref="B46:B49"/>
    <mergeCell ref="C46:D49"/>
    <mergeCell ref="E46:E49"/>
    <mergeCell ref="F46:Y46"/>
    <mergeCell ref="Z46:AS46"/>
    <mergeCell ref="AP47:AS47"/>
    <mergeCell ref="F48:G48"/>
    <mergeCell ref="H48:I48"/>
    <mergeCell ref="J48:J49"/>
    <mergeCell ref="AT46:AT49"/>
    <mergeCell ref="F47:I47"/>
    <mergeCell ref="J47:L47"/>
    <mergeCell ref="N47:P47"/>
    <mergeCell ref="R47:S47"/>
    <mergeCell ref="V47:Y47"/>
    <mergeCell ref="Z47:AC47"/>
    <mergeCell ref="AD47:AF47"/>
    <mergeCell ref="AH47:AJ47"/>
    <mergeCell ref="AL47:AM47"/>
    <mergeCell ref="AD48:AD49"/>
    <mergeCell ref="AE48:AE49"/>
    <mergeCell ref="R48:R49"/>
    <mergeCell ref="S48:S49"/>
    <mergeCell ref="T48:T49"/>
    <mergeCell ref="U48:U49"/>
    <mergeCell ref="V48:V49"/>
    <mergeCell ref="W48:W49"/>
    <mergeCell ref="K48:K49"/>
    <mergeCell ref="M48:M49"/>
    <mergeCell ref="N48:N49"/>
    <mergeCell ref="O48:O49"/>
    <mergeCell ref="P48:P49"/>
    <mergeCell ref="Q48:Q49"/>
    <mergeCell ref="AP2:AS2"/>
    <mergeCell ref="AS48:AS49"/>
    <mergeCell ref="B50:D50"/>
    <mergeCell ref="F50:Y50"/>
    <mergeCell ref="Z50:AS50"/>
    <mergeCell ref="AT51:AT80"/>
    <mergeCell ref="B83:D83"/>
    <mergeCell ref="B81:D81"/>
    <mergeCell ref="AM48:AM49"/>
    <mergeCell ref="AN48:AN49"/>
    <mergeCell ref="AO48:AO49"/>
    <mergeCell ref="AP48:AP49"/>
    <mergeCell ref="AQ48:AQ49"/>
    <mergeCell ref="AR48:AR49"/>
    <mergeCell ref="AG48:AG49"/>
    <mergeCell ref="AH48:AH49"/>
    <mergeCell ref="AI48:AI49"/>
    <mergeCell ref="AJ48:AJ49"/>
    <mergeCell ref="AK48:AK49"/>
    <mergeCell ref="AL48:AL49"/>
    <mergeCell ref="X48:X49"/>
    <mergeCell ref="Y48:Y49"/>
    <mergeCell ref="Z48:AA48"/>
    <mergeCell ref="AB48:AC4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5</vt:i4>
      </vt:variant>
    </vt:vector>
  </HeadingPairs>
  <TitlesOfParts>
    <vt:vector size="5" baseType="lpstr">
      <vt:lpstr>3.1</vt:lpstr>
      <vt:lpstr>3.2</vt:lpstr>
      <vt:lpstr>3.3</vt:lpstr>
      <vt:lpstr>3.4</vt:lpstr>
      <vt:lpstr>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vartotojas</dc:creator>
  <cp:lastModifiedBy>„Windows“ vartotojas</cp:lastModifiedBy>
  <dcterms:created xsi:type="dcterms:W3CDTF">2020-11-30T07:15:08Z</dcterms:created>
  <dcterms:modified xsi:type="dcterms:W3CDTF">2021-04-26T13:49:50Z</dcterms:modified>
</cp:coreProperties>
</file>